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5 교육통계서비스\11 홈페이지_교육통계\테마통계_시계열통계\07 시계열 대학원(1965-2024)_250219\"/>
    </mc:Choice>
  </mc:AlternateContent>
  <bookViews>
    <workbookView xWindow="0" yWindow="30" windowWidth="11445" windowHeight="12780" tabRatio="828"/>
  </bookViews>
  <sheets>
    <sheet name="학생수_설립별(1965-" sheetId="1" r:id="rId1"/>
    <sheet name="학생수_시도별(1965-" sheetId="2" r:id="rId2"/>
    <sheet name="계열별 정원 입학 재적학생 졸업자(1965-" sheetId="4" r:id="rId3"/>
    <sheet name="취업통계_졸업상황(1965-2023)" sheetId="5" r:id="rId4"/>
    <sheet name="취업통계_계열별 취업률(1965-2023)" sheetId="6" r:id="rId5"/>
  </sheets>
  <calcPr calcId="162913"/>
</workbook>
</file>

<file path=xl/calcChain.xml><?xml version="1.0" encoding="utf-8"?>
<calcChain xmlns="http://schemas.openxmlformats.org/spreadsheetml/2006/main">
  <c r="K64" i="1" l="1"/>
  <c r="L64" i="1"/>
  <c r="M64" i="1"/>
  <c r="K65" i="1"/>
  <c r="L65" i="1"/>
  <c r="M65" i="1"/>
  <c r="ES64" i="6" l="1"/>
  <c r="ER64" i="6"/>
  <c r="EQ64" i="6"/>
  <c r="EP64" i="6"/>
  <c r="DU64" i="6"/>
  <c r="DT64" i="6"/>
  <c r="DS64" i="6"/>
  <c r="DR64" i="6"/>
  <c r="CW64" i="6"/>
  <c r="CV64" i="6"/>
  <c r="CU64" i="6"/>
  <c r="CT64" i="6"/>
  <c r="BY64" i="6"/>
  <c r="BX64" i="6"/>
  <c r="BW64" i="6"/>
  <c r="BV64" i="6"/>
  <c r="BA64" i="6"/>
  <c r="AZ64" i="6"/>
  <c r="AY64" i="6"/>
  <c r="AX64" i="6"/>
  <c r="AC64" i="6"/>
  <c r="AB64" i="6"/>
  <c r="AA64" i="6"/>
  <c r="Z64" i="6"/>
  <c r="E64" i="6"/>
  <c r="D64" i="6"/>
  <c r="C64" i="6"/>
  <c r="B64" i="6"/>
  <c r="ES63" i="6"/>
  <c r="ER63" i="6"/>
  <c r="EQ63" i="6"/>
  <c r="EP63" i="6"/>
  <c r="DU63" i="6"/>
  <c r="DT63" i="6"/>
  <c r="DS63" i="6"/>
  <c r="DR63" i="6"/>
  <c r="CW63" i="6"/>
  <c r="CV63" i="6"/>
  <c r="CU63" i="6"/>
  <c r="CT63" i="6"/>
  <c r="BY63" i="6"/>
  <c r="BX63" i="6"/>
  <c r="BW63" i="6"/>
  <c r="BV63" i="6"/>
  <c r="BA63" i="6"/>
  <c r="AZ63" i="6"/>
  <c r="AY63" i="6"/>
  <c r="AX63" i="6"/>
  <c r="AC63" i="6"/>
  <c r="AB63" i="6"/>
  <c r="AA63" i="6"/>
  <c r="Z63" i="6"/>
  <c r="E63" i="6"/>
  <c r="D63" i="6"/>
  <c r="C63" i="6"/>
  <c r="B63" i="6"/>
  <c r="E63" i="5"/>
  <c r="D63" i="5"/>
  <c r="C63" i="5"/>
  <c r="B63" i="5"/>
  <c r="E62" i="5"/>
  <c r="D62" i="5"/>
  <c r="C62" i="5"/>
  <c r="B62" i="5"/>
  <c r="K63" i="1" l="1"/>
  <c r="L63" i="1"/>
  <c r="M63" i="1"/>
  <c r="B62" i="6" l="1"/>
  <c r="C62" i="6"/>
  <c r="D62" i="6"/>
  <c r="E62" i="6"/>
  <c r="Z62" i="6"/>
  <c r="AA62" i="6"/>
  <c r="AB62" i="6"/>
  <c r="AC62" i="6"/>
  <c r="AX62" i="6"/>
  <c r="AY62" i="6"/>
  <c r="AZ62" i="6"/>
  <c r="BA62" i="6"/>
  <c r="BV62" i="6"/>
  <c r="BW62" i="6"/>
  <c r="BX62" i="6"/>
  <c r="BY62" i="6"/>
  <c r="CT62" i="6"/>
  <c r="CU62" i="6"/>
  <c r="CV62" i="6"/>
  <c r="CW62" i="6"/>
  <c r="DR62" i="6"/>
  <c r="DS62" i="6"/>
  <c r="DT62" i="6"/>
  <c r="DU62" i="6"/>
  <c r="EP62" i="6"/>
  <c r="EQ62" i="6"/>
  <c r="ER62" i="6"/>
  <c r="ES62" i="6"/>
  <c r="B61" i="5"/>
  <c r="C61" i="5"/>
  <c r="D61" i="5"/>
  <c r="E61" i="5"/>
  <c r="B64" i="4"/>
  <c r="C64" i="4"/>
  <c r="D64" i="4"/>
  <c r="E64" i="4"/>
  <c r="F64" i="4"/>
  <c r="G64" i="4"/>
  <c r="H64" i="4"/>
  <c r="B62" i="2"/>
  <c r="B63" i="1"/>
  <c r="C63" i="1"/>
  <c r="Q34" i="2" l="1"/>
  <c r="H34" i="2"/>
  <c r="G34" i="2"/>
  <c r="D34" i="2"/>
  <c r="C34" i="2"/>
  <c r="I35" i="1"/>
  <c r="H35" i="1"/>
  <c r="E35" i="1"/>
  <c r="D35" i="1"/>
  <c r="B61" i="6" l="1"/>
  <c r="C61" i="6"/>
  <c r="D61" i="6"/>
  <c r="E61" i="6"/>
  <c r="Z61" i="6"/>
  <c r="AA61" i="6"/>
  <c r="AB61" i="6"/>
  <c r="AC61" i="6"/>
  <c r="AX61" i="6"/>
  <c r="AY61" i="6"/>
  <c r="AZ61" i="6"/>
  <c r="BA61" i="6"/>
  <c r="BV61" i="6"/>
  <c r="BW61" i="6"/>
  <c r="BX61" i="6"/>
  <c r="BY61" i="6"/>
  <c r="CT61" i="6"/>
  <c r="CU61" i="6"/>
  <c r="CV61" i="6"/>
  <c r="CW61" i="6"/>
  <c r="DR61" i="6"/>
  <c r="DS61" i="6"/>
  <c r="DT61" i="6"/>
  <c r="DU61" i="6"/>
  <c r="EP61" i="6"/>
  <c r="EQ61" i="6"/>
  <c r="ER61" i="6"/>
  <c r="ES61" i="6"/>
  <c r="BA60" i="6"/>
  <c r="AZ60" i="6"/>
  <c r="AY60" i="6"/>
  <c r="AX60" i="6"/>
  <c r="BC59" i="6"/>
  <c r="AY59" i="6" s="1"/>
  <c r="BB59" i="6"/>
  <c r="AX59" i="6" s="1"/>
  <c r="AZ59" i="6"/>
  <c r="BC58" i="6"/>
  <c r="BA58" i="6" s="1"/>
  <c r="BB58" i="6"/>
  <c r="AZ58" i="6" s="1"/>
  <c r="AY58" i="6"/>
  <c r="AX58" i="6"/>
  <c r="BC57" i="6"/>
  <c r="BA57" i="6" s="1"/>
  <c r="BB57" i="6"/>
  <c r="AZ57" i="6" s="1"/>
  <c r="BC56" i="6"/>
  <c r="BA56" i="6" s="1"/>
  <c r="BB56" i="6"/>
  <c r="AZ56" i="6" s="1"/>
  <c r="BA55" i="6"/>
  <c r="AZ55" i="6"/>
  <c r="AY55" i="6"/>
  <c r="AX55" i="6"/>
  <c r="BA54" i="6"/>
  <c r="AZ54" i="6"/>
  <c r="AY54" i="6"/>
  <c r="AX54" i="6"/>
  <c r="BA53" i="6"/>
  <c r="AZ53" i="6"/>
  <c r="AY53" i="6"/>
  <c r="AX53" i="6"/>
  <c r="BA52" i="6"/>
  <c r="AZ52" i="6"/>
  <c r="AY52" i="6"/>
  <c r="AX52" i="6"/>
  <c r="BA51" i="6"/>
  <c r="AZ51" i="6"/>
  <c r="AY51" i="6"/>
  <c r="AX51" i="6"/>
  <c r="BA50" i="6"/>
  <c r="AZ50" i="6"/>
  <c r="AY50" i="6"/>
  <c r="AX50" i="6"/>
  <c r="BA49" i="6"/>
  <c r="AZ49" i="6"/>
  <c r="AY49" i="6"/>
  <c r="AX49" i="6"/>
  <c r="BA48" i="6"/>
  <c r="AZ48" i="6"/>
  <c r="AY48" i="6"/>
  <c r="AX48" i="6"/>
  <c r="BA47" i="6"/>
  <c r="AZ47" i="6"/>
  <c r="AY47" i="6"/>
  <c r="AX47" i="6"/>
  <c r="BA46" i="6"/>
  <c r="AZ46" i="6"/>
  <c r="AY46" i="6"/>
  <c r="AX46" i="6"/>
  <c r="BA45" i="6"/>
  <c r="AZ45" i="6"/>
  <c r="AY45" i="6"/>
  <c r="AX45" i="6"/>
  <c r="BA44" i="6"/>
  <c r="AZ44" i="6"/>
  <c r="AY44" i="6"/>
  <c r="AX44" i="6"/>
  <c r="BA43" i="6"/>
  <c r="AZ43" i="6"/>
  <c r="AY43" i="6"/>
  <c r="AX43" i="6"/>
  <c r="BA42" i="6"/>
  <c r="AZ42" i="6"/>
  <c r="AY42" i="6"/>
  <c r="AX42" i="6"/>
  <c r="BA41" i="6"/>
  <c r="AZ41" i="6"/>
  <c r="AY41" i="6"/>
  <c r="AX41" i="6"/>
  <c r="BA40" i="6"/>
  <c r="AZ40" i="6"/>
  <c r="AY40" i="6"/>
  <c r="AX40" i="6"/>
  <c r="BA39" i="6"/>
  <c r="AZ39" i="6"/>
  <c r="AY39" i="6"/>
  <c r="AX39" i="6"/>
  <c r="BA38" i="6"/>
  <c r="AZ38" i="6"/>
  <c r="AY38" i="6"/>
  <c r="AX38" i="6"/>
  <c r="BA37" i="6"/>
  <c r="AZ37" i="6"/>
  <c r="AY37" i="6"/>
  <c r="AX37" i="6"/>
  <c r="BA36" i="6"/>
  <c r="AZ36" i="6"/>
  <c r="AY36" i="6"/>
  <c r="AX36" i="6"/>
  <c r="BA35" i="6"/>
  <c r="AZ35" i="6"/>
  <c r="AY35" i="6"/>
  <c r="AX35" i="6"/>
  <c r="BA34" i="6"/>
  <c r="AZ34" i="6"/>
  <c r="AY34" i="6"/>
  <c r="AX34" i="6"/>
  <c r="BA33" i="6"/>
  <c r="AZ33" i="6"/>
  <c r="AY33" i="6"/>
  <c r="AX33" i="6"/>
  <c r="BA32" i="6"/>
  <c r="AZ32" i="6"/>
  <c r="AY32" i="6"/>
  <c r="AX32" i="6"/>
  <c r="BA31" i="6"/>
  <c r="AZ31" i="6"/>
  <c r="AY31" i="6"/>
  <c r="AX31" i="6"/>
  <c r="BA30" i="6"/>
  <c r="AZ30" i="6"/>
  <c r="AY30" i="6"/>
  <c r="AX30" i="6"/>
  <c r="BA29" i="6"/>
  <c r="AZ29" i="6"/>
  <c r="AY29" i="6"/>
  <c r="AX29" i="6"/>
  <c r="BA28" i="6"/>
  <c r="AZ28" i="6"/>
  <c r="AY28" i="6"/>
  <c r="AX28" i="6"/>
  <c r="BA27" i="6"/>
  <c r="AZ27" i="6"/>
  <c r="AY27" i="6"/>
  <c r="AX27" i="6"/>
  <c r="BA26" i="6"/>
  <c r="AZ26" i="6"/>
  <c r="AY26" i="6"/>
  <c r="AX26" i="6"/>
  <c r="B60" i="5"/>
  <c r="C60" i="5"/>
  <c r="D60" i="5"/>
  <c r="E60" i="5"/>
  <c r="BA59" i="6" l="1"/>
  <c r="AX57" i="6"/>
  <c r="AY57" i="6"/>
  <c r="AY56" i="6"/>
  <c r="AX56" i="6"/>
  <c r="K62" i="1" l="1"/>
  <c r="L62" i="1"/>
  <c r="M62" i="1"/>
  <c r="H63" i="4"/>
  <c r="G63" i="4"/>
  <c r="F63" i="4"/>
  <c r="E63" i="4"/>
  <c r="D63" i="4"/>
  <c r="C63" i="4"/>
  <c r="B63" i="4"/>
  <c r="H62" i="4"/>
  <c r="G62" i="4"/>
  <c r="F62" i="4"/>
  <c r="E62" i="4"/>
  <c r="D62" i="4"/>
  <c r="C62" i="4"/>
  <c r="B62" i="4"/>
  <c r="H61" i="4"/>
  <c r="G61" i="4"/>
  <c r="F61" i="4"/>
  <c r="E61" i="4"/>
  <c r="D61" i="4"/>
  <c r="C61" i="4"/>
  <c r="B61" i="4"/>
  <c r="H60" i="4"/>
  <c r="G60" i="4"/>
  <c r="F60" i="4"/>
  <c r="E60" i="4"/>
  <c r="D60" i="4"/>
  <c r="C60" i="4"/>
  <c r="B60" i="4"/>
  <c r="H59" i="4"/>
  <c r="G59" i="4"/>
  <c r="F59" i="4"/>
  <c r="E59" i="4"/>
  <c r="D59" i="4"/>
  <c r="C59" i="4"/>
  <c r="B59" i="4"/>
  <c r="H58" i="4"/>
  <c r="G58" i="4"/>
  <c r="F58" i="4"/>
  <c r="E58" i="4"/>
  <c r="D58" i="4"/>
  <c r="C58" i="4"/>
  <c r="B58" i="4"/>
  <c r="H57" i="4"/>
  <c r="G57" i="4"/>
  <c r="F57" i="4"/>
  <c r="E57" i="4"/>
  <c r="D57" i="4"/>
  <c r="C57" i="4"/>
  <c r="B57" i="4"/>
  <c r="H56" i="4"/>
  <c r="G56" i="4"/>
  <c r="F56" i="4"/>
  <c r="E56" i="4"/>
  <c r="D56" i="4"/>
  <c r="C56" i="4"/>
  <c r="B56" i="4"/>
  <c r="H55" i="4"/>
  <c r="G55" i="4"/>
  <c r="F55" i="4"/>
  <c r="E55" i="4"/>
  <c r="D55" i="4"/>
  <c r="C55" i="4"/>
  <c r="B55" i="4"/>
  <c r="H54" i="4"/>
  <c r="G54" i="4"/>
  <c r="F54" i="4"/>
  <c r="E54" i="4"/>
  <c r="D54" i="4"/>
  <c r="C54" i="4"/>
  <c r="B54" i="4"/>
  <c r="H53" i="4"/>
  <c r="G53" i="4"/>
  <c r="F53" i="4"/>
  <c r="E53" i="4"/>
  <c r="D53" i="4"/>
  <c r="C53" i="4"/>
  <c r="B53" i="4"/>
  <c r="H52" i="4"/>
  <c r="G52" i="4"/>
  <c r="F52" i="4"/>
  <c r="E52" i="4"/>
  <c r="D52" i="4"/>
  <c r="C52" i="4"/>
  <c r="B52" i="4"/>
  <c r="H51" i="4"/>
  <c r="G51" i="4"/>
  <c r="F51" i="4"/>
  <c r="E51" i="4"/>
  <c r="D51" i="4"/>
  <c r="C51" i="4"/>
  <c r="B51" i="4"/>
  <c r="H50" i="4"/>
  <c r="G50" i="4"/>
  <c r="F50" i="4"/>
  <c r="E50" i="4"/>
  <c r="D50" i="4"/>
  <c r="C50" i="4"/>
  <c r="B50" i="4"/>
  <c r="H49" i="4"/>
  <c r="G49" i="4"/>
  <c r="F49" i="4"/>
  <c r="E49" i="4"/>
  <c r="D49" i="4"/>
  <c r="C49" i="4"/>
  <c r="B49" i="4"/>
  <c r="H48" i="4"/>
  <c r="G48" i="4"/>
  <c r="F48" i="4"/>
  <c r="E48" i="4"/>
  <c r="D48" i="4"/>
  <c r="C48" i="4"/>
  <c r="B48" i="4"/>
  <c r="H47" i="4"/>
  <c r="G47" i="4"/>
  <c r="F47" i="4"/>
  <c r="E47" i="4"/>
  <c r="D47" i="4"/>
  <c r="C47" i="4"/>
  <c r="B47" i="4"/>
  <c r="H46" i="4"/>
  <c r="G46" i="4"/>
  <c r="F46" i="4"/>
  <c r="E46" i="4"/>
  <c r="D46" i="4"/>
  <c r="C46" i="4"/>
  <c r="B46" i="4"/>
  <c r="H45" i="4"/>
  <c r="G45" i="4"/>
  <c r="F45" i="4"/>
  <c r="E45" i="4"/>
  <c r="D45" i="4"/>
  <c r="C45" i="4"/>
  <c r="B45" i="4"/>
  <c r="H44" i="4"/>
  <c r="G44" i="4"/>
  <c r="F44" i="4"/>
  <c r="E44" i="4"/>
  <c r="D44" i="4"/>
  <c r="C44" i="4"/>
  <c r="B44" i="4"/>
  <c r="H43" i="4"/>
  <c r="G43" i="4"/>
  <c r="F43" i="4"/>
  <c r="E43" i="4"/>
  <c r="D43" i="4"/>
  <c r="C43" i="4"/>
  <c r="B43" i="4"/>
  <c r="H42" i="4"/>
  <c r="G42" i="4"/>
  <c r="F42" i="4"/>
  <c r="E42" i="4"/>
  <c r="D42" i="4"/>
  <c r="C42" i="4"/>
  <c r="B42" i="4"/>
  <c r="H41" i="4"/>
  <c r="G41" i="4"/>
  <c r="F41" i="4"/>
  <c r="E41" i="4"/>
  <c r="D41" i="4"/>
  <c r="C41" i="4"/>
  <c r="B41" i="4"/>
  <c r="H40" i="4"/>
  <c r="G40" i="4"/>
  <c r="F40" i="4"/>
  <c r="E40" i="4"/>
  <c r="D40" i="4"/>
  <c r="C40" i="4"/>
  <c r="B40" i="4"/>
  <c r="H39" i="4"/>
  <c r="G39" i="4"/>
  <c r="F39" i="4"/>
  <c r="E39" i="4"/>
  <c r="D39" i="4"/>
  <c r="C39" i="4"/>
  <c r="B39" i="4"/>
  <c r="H38" i="4"/>
  <c r="G38" i="4"/>
  <c r="F38" i="4"/>
  <c r="E38" i="4"/>
  <c r="D38" i="4"/>
  <c r="C38" i="4"/>
  <c r="B38" i="4"/>
  <c r="H37" i="4"/>
  <c r="G37" i="4"/>
  <c r="F37" i="4"/>
  <c r="E37" i="4"/>
  <c r="D37" i="4"/>
  <c r="C37" i="4"/>
  <c r="B37" i="4"/>
  <c r="H36" i="4"/>
  <c r="G36" i="4"/>
  <c r="F36" i="4"/>
  <c r="E36" i="4"/>
  <c r="D36" i="4"/>
  <c r="C36" i="4"/>
  <c r="B36" i="4"/>
  <c r="H35" i="4"/>
  <c r="G35" i="4"/>
  <c r="F35" i="4"/>
  <c r="E35" i="4"/>
  <c r="D35" i="4"/>
  <c r="C35" i="4"/>
  <c r="B35" i="4"/>
  <c r="H34" i="4"/>
  <c r="G34" i="4"/>
  <c r="F34" i="4"/>
  <c r="E34" i="4"/>
  <c r="D34" i="4"/>
  <c r="C34" i="4"/>
  <c r="B34" i="4"/>
  <c r="H33" i="4"/>
  <c r="G33" i="4"/>
  <c r="F33" i="4"/>
  <c r="E33" i="4"/>
  <c r="D33" i="4"/>
  <c r="C33" i="4"/>
  <c r="B33" i="4"/>
  <c r="H32" i="4"/>
  <c r="G32" i="4"/>
  <c r="F32" i="4"/>
  <c r="E32" i="4"/>
  <c r="D32" i="4"/>
  <c r="C32" i="4"/>
  <c r="B32" i="4"/>
  <c r="H31" i="4"/>
  <c r="G31" i="4"/>
  <c r="F31" i="4"/>
  <c r="E31" i="4"/>
  <c r="D31" i="4"/>
  <c r="C31" i="4"/>
  <c r="B31" i="4"/>
  <c r="H30" i="4"/>
  <c r="G30" i="4"/>
  <c r="F30" i="4"/>
  <c r="E30" i="4"/>
  <c r="D30" i="4"/>
  <c r="C30" i="4"/>
  <c r="B30" i="4"/>
  <c r="H29" i="4"/>
  <c r="G29" i="4"/>
  <c r="F29" i="4"/>
  <c r="E29" i="4"/>
  <c r="D29" i="4"/>
  <c r="C29" i="4"/>
  <c r="B29" i="4"/>
  <c r="H28" i="4"/>
  <c r="G28" i="4"/>
  <c r="F28" i="4"/>
  <c r="E28" i="4"/>
  <c r="D28" i="4"/>
  <c r="C28" i="4"/>
  <c r="B28" i="4"/>
  <c r="H27" i="4"/>
  <c r="G27" i="4"/>
  <c r="F27" i="4"/>
  <c r="E27" i="4"/>
  <c r="D27" i="4"/>
  <c r="C27" i="4"/>
  <c r="B27" i="4"/>
  <c r="H26" i="4"/>
  <c r="G26" i="4"/>
  <c r="F26" i="4"/>
  <c r="E26" i="4"/>
  <c r="D26" i="4"/>
  <c r="C26" i="4"/>
  <c r="B26" i="4"/>
  <c r="H25" i="4"/>
  <c r="G25" i="4"/>
  <c r="F25" i="4"/>
  <c r="E25" i="4"/>
  <c r="D25" i="4"/>
  <c r="C25" i="4"/>
  <c r="B25" i="4"/>
  <c r="H24" i="4"/>
  <c r="G24" i="4"/>
  <c r="F24" i="4"/>
  <c r="E24" i="4"/>
  <c r="D24" i="4"/>
  <c r="C24" i="4"/>
  <c r="B24" i="4"/>
  <c r="H23" i="4"/>
  <c r="G23" i="4"/>
  <c r="F23" i="4"/>
  <c r="E23" i="4"/>
  <c r="D23" i="4"/>
  <c r="C23" i="4"/>
  <c r="B23" i="4"/>
  <c r="H22" i="4"/>
  <c r="G22" i="4"/>
  <c r="F22" i="4"/>
  <c r="E22" i="4"/>
  <c r="D22" i="4"/>
  <c r="C22" i="4"/>
  <c r="B22" i="4"/>
  <c r="H21" i="4"/>
  <c r="G21" i="4"/>
  <c r="F21" i="4"/>
  <c r="E21" i="4"/>
  <c r="D21" i="4"/>
  <c r="C21" i="4"/>
  <c r="B21" i="4"/>
  <c r="H20" i="4"/>
  <c r="G20" i="4"/>
  <c r="F20" i="4"/>
  <c r="E20" i="4"/>
  <c r="D20" i="4"/>
  <c r="C20" i="4"/>
  <c r="B20" i="4"/>
  <c r="H19" i="4"/>
  <c r="G19" i="4"/>
  <c r="F19" i="4"/>
  <c r="E19" i="4"/>
  <c r="D19" i="4"/>
  <c r="C19" i="4"/>
  <c r="B19" i="4"/>
  <c r="H18" i="4"/>
  <c r="G18" i="4"/>
  <c r="F18" i="4"/>
  <c r="E18" i="4"/>
  <c r="D18" i="4"/>
  <c r="C18" i="4"/>
  <c r="B18" i="4"/>
  <c r="H17" i="4"/>
  <c r="G17" i="4"/>
  <c r="F17" i="4"/>
  <c r="E17" i="4"/>
  <c r="D17" i="4"/>
  <c r="C17" i="4"/>
  <c r="B17" i="4"/>
  <c r="H16" i="4"/>
  <c r="G16" i="4"/>
  <c r="F16" i="4"/>
  <c r="E16" i="4"/>
  <c r="D16" i="4"/>
  <c r="C16" i="4"/>
  <c r="B16" i="4"/>
  <c r="H15" i="4"/>
  <c r="G15" i="4"/>
  <c r="F15" i="4"/>
  <c r="E15" i="4"/>
  <c r="D15" i="4"/>
  <c r="C15" i="4"/>
  <c r="B15" i="4"/>
  <c r="H14" i="4"/>
  <c r="G14" i="4"/>
  <c r="F14" i="4"/>
  <c r="E14" i="4"/>
  <c r="D14" i="4"/>
  <c r="C14" i="4"/>
  <c r="B14" i="4"/>
  <c r="H13" i="4"/>
  <c r="G13" i="4"/>
  <c r="F13" i="4"/>
  <c r="E13" i="4"/>
  <c r="D13" i="4"/>
  <c r="C13" i="4"/>
  <c r="B13" i="4"/>
  <c r="H12" i="4"/>
  <c r="G12" i="4"/>
  <c r="F12" i="4"/>
  <c r="E12" i="4"/>
  <c r="D12" i="4"/>
  <c r="C12" i="4"/>
  <c r="B12" i="4"/>
  <c r="H11" i="4"/>
  <c r="G11" i="4"/>
  <c r="F11" i="4"/>
  <c r="E11" i="4"/>
  <c r="D11" i="4"/>
  <c r="C11" i="4"/>
  <c r="B11" i="4"/>
  <c r="H10" i="4"/>
  <c r="G10" i="4"/>
  <c r="F10" i="4"/>
  <c r="E10" i="4"/>
  <c r="D10" i="4"/>
  <c r="C10" i="4"/>
  <c r="B10" i="4"/>
  <c r="H9" i="4"/>
  <c r="G9" i="4"/>
  <c r="F9" i="4"/>
  <c r="E9" i="4"/>
  <c r="D9" i="4"/>
  <c r="C9" i="4"/>
  <c r="B9" i="4"/>
  <c r="H8" i="4"/>
  <c r="G8" i="4"/>
  <c r="F8" i="4"/>
  <c r="E8" i="4"/>
  <c r="D8" i="4"/>
  <c r="C8" i="4"/>
  <c r="B8" i="4"/>
  <c r="H7" i="4"/>
  <c r="G7" i="4"/>
  <c r="F7" i="4"/>
  <c r="E7" i="4"/>
  <c r="D7" i="4"/>
  <c r="C7" i="4"/>
  <c r="B7" i="4"/>
  <c r="H6" i="4"/>
  <c r="G6" i="4"/>
  <c r="F6" i="4"/>
  <c r="E6" i="4"/>
  <c r="D6" i="4"/>
  <c r="C6" i="4"/>
  <c r="B6" i="4"/>
  <c r="B61" i="2" l="1"/>
  <c r="B62" i="1"/>
  <c r="C62" i="1"/>
  <c r="FN6" i="6" l="1"/>
  <c r="FO6" i="6"/>
  <c r="FP6" i="6"/>
  <c r="FQ6" i="6"/>
  <c r="GF6" i="6"/>
  <c r="GG6" i="6"/>
  <c r="GH6" i="6"/>
  <c r="GI6" i="6"/>
  <c r="GX6" i="6"/>
  <c r="GY6" i="6"/>
  <c r="GZ6" i="6"/>
  <c r="HA6" i="6"/>
  <c r="HP6" i="6"/>
  <c r="HQ6" i="6"/>
  <c r="HR6" i="6"/>
  <c r="HS6" i="6"/>
  <c r="IH6" i="6"/>
  <c r="IJ6" i="6"/>
  <c r="IZ6" i="6"/>
  <c r="JA6" i="6"/>
  <c r="JB6" i="6"/>
  <c r="JC6" i="6"/>
  <c r="JR6" i="6"/>
  <c r="JS6" i="6"/>
  <c r="JT6" i="6"/>
  <c r="JU6" i="6"/>
  <c r="KJ6" i="6"/>
  <c r="KK6" i="6"/>
  <c r="KL6" i="6"/>
  <c r="KM6" i="6"/>
  <c r="LB6" i="6"/>
  <c r="LC6" i="6"/>
  <c r="LD6" i="6"/>
  <c r="LE6" i="6"/>
  <c r="LT6" i="6"/>
  <c r="LV6" i="6"/>
  <c r="ML6" i="6"/>
  <c r="MN6" i="6"/>
  <c r="FN7" i="6"/>
  <c r="FO7" i="6"/>
  <c r="FP7" i="6"/>
  <c r="FQ7" i="6"/>
  <c r="GF7" i="6"/>
  <c r="GG7" i="6"/>
  <c r="GH7" i="6"/>
  <c r="GI7" i="6"/>
  <c r="GX7" i="6"/>
  <c r="GY7" i="6"/>
  <c r="GZ7" i="6"/>
  <c r="HA7" i="6"/>
  <c r="HP7" i="6"/>
  <c r="HQ7" i="6"/>
  <c r="HR7" i="6"/>
  <c r="HS7" i="6"/>
  <c r="IH7" i="6"/>
  <c r="II7" i="6"/>
  <c r="IJ7" i="6"/>
  <c r="IK7" i="6"/>
  <c r="IZ7" i="6"/>
  <c r="JA7" i="6"/>
  <c r="JB7" i="6"/>
  <c r="JC7" i="6"/>
  <c r="JR7" i="6"/>
  <c r="JS7" i="6"/>
  <c r="JT7" i="6"/>
  <c r="JU7" i="6"/>
  <c r="KJ7" i="6"/>
  <c r="KK7" i="6"/>
  <c r="KL7" i="6"/>
  <c r="KM7" i="6"/>
  <c r="LB7" i="6"/>
  <c r="LD7" i="6"/>
  <c r="LT7" i="6"/>
  <c r="LV7" i="6"/>
  <c r="ML7" i="6"/>
  <c r="MM7" i="6"/>
  <c r="MN7" i="6"/>
  <c r="MO7" i="6"/>
  <c r="FN8" i="6"/>
  <c r="FO8" i="6"/>
  <c r="FP8" i="6"/>
  <c r="FQ8" i="6"/>
  <c r="GF8" i="6"/>
  <c r="GG8" i="6"/>
  <c r="GH8" i="6"/>
  <c r="GI8" i="6"/>
  <c r="GX8" i="6"/>
  <c r="GY8" i="6"/>
  <c r="GZ8" i="6"/>
  <c r="HA8" i="6"/>
  <c r="HP8" i="6"/>
  <c r="HQ8" i="6"/>
  <c r="HR8" i="6"/>
  <c r="HS8" i="6"/>
  <c r="IH8" i="6"/>
  <c r="II8" i="6"/>
  <c r="IJ8" i="6"/>
  <c r="IK8" i="6"/>
  <c r="IZ8" i="6"/>
  <c r="JA8" i="6"/>
  <c r="JB8" i="6"/>
  <c r="JC8" i="6"/>
  <c r="JR8" i="6"/>
  <c r="JS8" i="6"/>
  <c r="JT8" i="6"/>
  <c r="JU8" i="6"/>
  <c r="KJ8" i="6"/>
  <c r="KK8" i="6"/>
  <c r="KL8" i="6"/>
  <c r="KM8" i="6"/>
  <c r="LB8" i="6"/>
  <c r="LD8" i="6"/>
  <c r="LT8" i="6"/>
  <c r="LV8" i="6"/>
  <c r="ML8" i="6"/>
  <c r="MM8" i="6"/>
  <c r="MN8" i="6"/>
  <c r="MO8" i="6"/>
  <c r="FN9" i="6"/>
  <c r="FO9" i="6"/>
  <c r="FP9" i="6"/>
  <c r="FQ9" i="6"/>
  <c r="GF9" i="6"/>
  <c r="GG9" i="6"/>
  <c r="GH9" i="6"/>
  <c r="GI9" i="6"/>
  <c r="GX9" i="6"/>
  <c r="GY9" i="6"/>
  <c r="GZ9" i="6"/>
  <c r="HA9" i="6"/>
  <c r="HP9" i="6"/>
  <c r="HQ9" i="6"/>
  <c r="HR9" i="6"/>
  <c r="HS9" i="6"/>
  <c r="IH9" i="6"/>
  <c r="II9" i="6"/>
  <c r="IJ9" i="6"/>
  <c r="IK9" i="6"/>
  <c r="IZ9" i="6"/>
  <c r="JA9" i="6"/>
  <c r="JB9" i="6"/>
  <c r="JC9" i="6"/>
  <c r="JR9" i="6"/>
  <c r="JS9" i="6"/>
  <c r="JT9" i="6"/>
  <c r="JU9" i="6"/>
  <c r="KJ9" i="6"/>
  <c r="KK9" i="6"/>
  <c r="KL9" i="6"/>
  <c r="KM9" i="6"/>
  <c r="LB9" i="6"/>
  <c r="LC9" i="6"/>
  <c r="LD9" i="6"/>
  <c r="LE9" i="6"/>
  <c r="LT9" i="6"/>
  <c r="LU9" i="6"/>
  <c r="LV9" i="6"/>
  <c r="LW9" i="6"/>
  <c r="ML9" i="6"/>
  <c r="MM9" i="6"/>
  <c r="MN9" i="6"/>
  <c r="MO9" i="6"/>
  <c r="FN10" i="6"/>
  <c r="FO10" i="6"/>
  <c r="FP10" i="6"/>
  <c r="FQ10" i="6"/>
  <c r="GF10" i="6"/>
  <c r="GG10" i="6"/>
  <c r="GH10" i="6"/>
  <c r="GI10" i="6"/>
  <c r="GX10" i="6"/>
  <c r="GY10" i="6"/>
  <c r="GZ10" i="6"/>
  <c r="HA10" i="6"/>
  <c r="HP10" i="6"/>
  <c r="HQ10" i="6"/>
  <c r="HR10" i="6"/>
  <c r="HS10" i="6"/>
  <c r="IH10" i="6"/>
  <c r="II10" i="6"/>
  <c r="IJ10" i="6"/>
  <c r="IK10" i="6"/>
  <c r="IZ10" i="6"/>
  <c r="JA10" i="6"/>
  <c r="JB10" i="6"/>
  <c r="JC10" i="6"/>
  <c r="JR10" i="6"/>
  <c r="JS10" i="6"/>
  <c r="JT10" i="6"/>
  <c r="JU10" i="6"/>
  <c r="KJ10" i="6"/>
  <c r="KK10" i="6"/>
  <c r="KL10" i="6"/>
  <c r="KM10" i="6"/>
  <c r="LB10" i="6"/>
  <c r="LC10" i="6"/>
  <c r="LD10" i="6"/>
  <c r="LE10" i="6"/>
  <c r="LT10" i="6"/>
  <c r="LV10" i="6"/>
  <c r="ML10" i="6"/>
  <c r="MM10" i="6"/>
  <c r="MN10" i="6"/>
  <c r="MO10" i="6"/>
  <c r="FN11" i="6"/>
  <c r="FO11" i="6"/>
  <c r="FP11" i="6"/>
  <c r="FQ11" i="6"/>
  <c r="GF11" i="6"/>
  <c r="GG11" i="6"/>
  <c r="GH11" i="6"/>
  <c r="GI11" i="6"/>
  <c r="GX11" i="6"/>
  <c r="GY11" i="6"/>
  <c r="GZ11" i="6"/>
  <c r="HA11" i="6"/>
  <c r="HP11" i="6"/>
  <c r="HQ11" i="6"/>
  <c r="HR11" i="6"/>
  <c r="HS11" i="6"/>
  <c r="IH11" i="6"/>
  <c r="II11" i="6"/>
  <c r="IJ11" i="6"/>
  <c r="IK11" i="6"/>
  <c r="IZ11" i="6"/>
  <c r="JA11" i="6"/>
  <c r="JB11" i="6"/>
  <c r="JC11" i="6"/>
  <c r="JR11" i="6"/>
  <c r="JS11" i="6"/>
  <c r="JT11" i="6"/>
  <c r="JU11" i="6"/>
  <c r="KJ11" i="6"/>
  <c r="KK11" i="6"/>
  <c r="KL11" i="6"/>
  <c r="KM11" i="6"/>
  <c r="LB11" i="6"/>
  <c r="LC11" i="6"/>
  <c r="LD11" i="6"/>
  <c r="LE11" i="6"/>
  <c r="LT11" i="6"/>
  <c r="LU11" i="6"/>
  <c r="LV11" i="6"/>
  <c r="LW11" i="6"/>
  <c r="ML11" i="6"/>
  <c r="MM11" i="6"/>
  <c r="MN11" i="6"/>
  <c r="MO11" i="6"/>
  <c r="FN12" i="6"/>
  <c r="FO12" i="6"/>
  <c r="FP12" i="6"/>
  <c r="FQ12" i="6"/>
  <c r="GF12" i="6"/>
  <c r="GG12" i="6"/>
  <c r="GH12" i="6"/>
  <c r="GI12" i="6"/>
  <c r="GX12" i="6"/>
  <c r="GY12" i="6"/>
  <c r="GZ12" i="6"/>
  <c r="HA12" i="6"/>
  <c r="HP12" i="6"/>
  <c r="HQ12" i="6"/>
  <c r="HR12" i="6"/>
  <c r="HS12" i="6"/>
  <c r="IH12" i="6"/>
  <c r="II12" i="6"/>
  <c r="IJ12" i="6"/>
  <c r="IK12" i="6"/>
  <c r="IZ12" i="6"/>
  <c r="JA12" i="6"/>
  <c r="JB12" i="6"/>
  <c r="JC12" i="6"/>
  <c r="JR12" i="6"/>
  <c r="JS12" i="6"/>
  <c r="JT12" i="6"/>
  <c r="JU12" i="6"/>
  <c r="KJ12" i="6"/>
  <c r="KK12" i="6"/>
  <c r="KL12" i="6"/>
  <c r="KM12" i="6"/>
  <c r="LB12" i="6"/>
  <c r="LC12" i="6"/>
  <c r="LD12" i="6"/>
  <c r="LE12" i="6"/>
  <c r="LT12" i="6"/>
  <c r="LV12" i="6"/>
  <c r="ML12" i="6"/>
  <c r="MM12" i="6"/>
  <c r="MN12" i="6"/>
  <c r="MO12" i="6"/>
  <c r="FN13" i="6"/>
  <c r="FO13" i="6"/>
  <c r="FP13" i="6"/>
  <c r="FQ13" i="6"/>
  <c r="GF13" i="6"/>
  <c r="GG13" i="6"/>
  <c r="GH13" i="6"/>
  <c r="GI13" i="6"/>
  <c r="GX13" i="6"/>
  <c r="GY13" i="6"/>
  <c r="GZ13" i="6"/>
  <c r="HA13" i="6"/>
  <c r="HP13" i="6"/>
  <c r="HQ13" i="6"/>
  <c r="HR13" i="6"/>
  <c r="HS13" i="6"/>
  <c r="IH13" i="6"/>
  <c r="II13" i="6"/>
  <c r="IJ13" i="6"/>
  <c r="IK13" i="6"/>
  <c r="IZ13" i="6"/>
  <c r="JA13" i="6"/>
  <c r="JB13" i="6"/>
  <c r="JC13" i="6"/>
  <c r="JR13" i="6"/>
  <c r="JS13" i="6"/>
  <c r="JT13" i="6"/>
  <c r="JU13" i="6"/>
  <c r="KJ13" i="6"/>
  <c r="KK13" i="6"/>
  <c r="KL13" i="6"/>
  <c r="KM13" i="6"/>
  <c r="LB13" i="6"/>
  <c r="LC13" i="6"/>
  <c r="LD13" i="6"/>
  <c r="LE13" i="6"/>
  <c r="LT13" i="6"/>
  <c r="LU13" i="6"/>
  <c r="LV13" i="6"/>
  <c r="LW13" i="6"/>
  <c r="ML13" i="6"/>
  <c r="MM13" i="6"/>
  <c r="MN13" i="6"/>
  <c r="MO13" i="6"/>
  <c r="FN14" i="6"/>
  <c r="FO14" i="6"/>
  <c r="FP14" i="6"/>
  <c r="FQ14" i="6"/>
  <c r="GF14" i="6"/>
  <c r="GG14" i="6"/>
  <c r="GH14" i="6"/>
  <c r="GI14" i="6"/>
  <c r="GX14" i="6"/>
  <c r="GY14" i="6"/>
  <c r="GZ14" i="6"/>
  <c r="HA14" i="6"/>
  <c r="HP14" i="6"/>
  <c r="HQ14" i="6"/>
  <c r="HR14" i="6"/>
  <c r="HS14" i="6"/>
  <c r="IH14" i="6"/>
  <c r="II14" i="6"/>
  <c r="IJ14" i="6"/>
  <c r="IK14" i="6"/>
  <c r="IZ14" i="6"/>
  <c r="JA14" i="6"/>
  <c r="JB14" i="6"/>
  <c r="JC14" i="6"/>
  <c r="JR14" i="6"/>
  <c r="JS14" i="6"/>
  <c r="JT14" i="6"/>
  <c r="JU14" i="6"/>
  <c r="KJ14" i="6"/>
  <c r="KK14" i="6"/>
  <c r="KL14" i="6"/>
  <c r="KM14" i="6"/>
  <c r="LB14" i="6"/>
  <c r="LC14" i="6"/>
  <c r="LD14" i="6"/>
  <c r="LE14" i="6"/>
  <c r="LT14" i="6"/>
  <c r="LU14" i="6"/>
  <c r="LV14" i="6"/>
  <c r="LW14" i="6"/>
  <c r="ML14" i="6"/>
  <c r="MM14" i="6"/>
  <c r="MN14" i="6"/>
  <c r="MO14" i="6"/>
  <c r="FN15" i="6"/>
  <c r="FO15" i="6"/>
  <c r="FP15" i="6"/>
  <c r="FQ15" i="6"/>
  <c r="GF15" i="6"/>
  <c r="GG15" i="6"/>
  <c r="GH15" i="6"/>
  <c r="GI15" i="6"/>
  <c r="GX15" i="6"/>
  <c r="GY15" i="6"/>
  <c r="GZ15" i="6"/>
  <c r="HA15" i="6"/>
  <c r="HP15" i="6"/>
  <c r="HQ15" i="6"/>
  <c r="HR15" i="6"/>
  <c r="HS15" i="6"/>
  <c r="IH15" i="6"/>
  <c r="II15" i="6"/>
  <c r="IJ15" i="6"/>
  <c r="IK15" i="6"/>
  <c r="IZ15" i="6"/>
  <c r="JA15" i="6"/>
  <c r="JB15" i="6"/>
  <c r="JC15" i="6"/>
  <c r="JR15" i="6"/>
  <c r="JS15" i="6"/>
  <c r="JT15" i="6"/>
  <c r="JU15" i="6"/>
  <c r="KJ15" i="6"/>
  <c r="KK15" i="6"/>
  <c r="KL15" i="6"/>
  <c r="KM15" i="6"/>
  <c r="LB15" i="6"/>
  <c r="LC15" i="6"/>
  <c r="LD15" i="6"/>
  <c r="LE15" i="6"/>
  <c r="LT15" i="6"/>
  <c r="LU15" i="6"/>
  <c r="LV15" i="6"/>
  <c r="LW15" i="6"/>
  <c r="ML15" i="6"/>
  <c r="MM15" i="6"/>
  <c r="MN15" i="6"/>
  <c r="MO15" i="6"/>
  <c r="FN16" i="6"/>
  <c r="FO16" i="6"/>
  <c r="FP16" i="6"/>
  <c r="FQ16" i="6"/>
  <c r="GF16" i="6"/>
  <c r="GG16" i="6"/>
  <c r="GH16" i="6"/>
  <c r="GI16" i="6"/>
  <c r="GX16" i="6"/>
  <c r="GY16" i="6"/>
  <c r="GZ16" i="6"/>
  <c r="HA16" i="6"/>
  <c r="HP16" i="6"/>
  <c r="HQ16" i="6"/>
  <c r="HR16" i="6"/>
  <c r="HS16" i="6"/>
  <c r="IH16" i="6"/>
  <c r="II16" i="6"/>
  <c r="IJ16" i="6"/>
  <c r="IK16" i="6"/>
  <c r="IZ16" i="6"/>
  <c r="JA16" i="6"/>
  <c r="JB16" i="6"/>
  <c r="JC16" i="6"/>
  <c r="JR16" i="6"/>
  <c r="JS16" i="6"/>
  <c r="JT16" i="6"/>
  <c r="JU16" i="6"/>
  <c r="KJ16" i="6"/>
  <c r="KK16" i="6"/>
  <c r="KL16" i="6"/>
  <c r="KM16" i="6"/>
  <c r="LB16" i="6"/>
  <c r="LC16" i="6"/>
  <c r="LD16" i="6"/>
  <c r="LE16" i="6"/>
  <c r="LT16" i="6"/>
  <c r="LU16" i="6"/>
  <c r="LV16" i="6"/>
  <c r="LW16" i="6"/>
  <c r="ML16" i="6"/>
  <c r="MM16" i="6"/>
  <c r="MN16" i="6"/>
  <c r="MO16" i="6"/>
  <c r="FN17" i="6"/>
  <c r="FO17" i="6"/>
  <c r="FP17" i="6"/>
  <c r="FQ17" i="6"/>
  <c r="GF17" i="6"/>
  <c r="GG17" i="6"/>
  <c r="GH17" i="6"/>
  <c r="GI17" i="6"/>
  <c r="GX17" i="6"/>
  <c r="GY17" i="6"/>
  <c r="GZ17" i="6"/>
  <c r="HA17" i="6"/>
  <c r="HP17" i="6"/>
  <c r="HQ17" i="6"/>
  <c r="HR17" i="6"/>
  <c r="HS17" i="6"/>
  <c r="IH17" i="6"/>
  <c r="II17" i="6"/>
  <c r="IJ17" i="6"/>
  <c r="IK17" i="6"/>
  <c r="IZ17" i="6"/>
  <c r="JA17" i="6"/>
  <c r="JB17" i="6"/>
  <c r="JC17" i="6"/>
  <c r="JR17" i="6"/>
  <c r="JS17" i="6"/>
  <c r="JT17" i="6"/>
  <c r="JU17" i="6"/>
  <c r="KJ17" i="6"/>
  <c r="KK17" i="6"/>
  <c r="KL17" i="6"/>
  <c r="KM17" i="6"/>
  <c r="LB17" i="6"/>
  <c r="LC17" i="6"/>
  <c r="LD17" i="6"/>
  <c r="LE17" i="6"/>
  <c r="LT17" i="6"/>
  <c r="LU17" i="6"/>
  <c r="LV17" i="6"/>
  <c r="LW17" i="6"/>
  <c r="ML17" i="6"/>
  <c r="MM17" i="6"/>
  <c r="MN17" i="6"/>
  <c r="MO17" i="6"/>
  <c r="FN18" i="6"/>
  <c r="FO18" i="6"/>
  <c r="FP18" i="6"/>
  <c r="FQ18" i="6"/>
  <c r="GF18" i="6"/>
  <c r="GG18" i="6"/>
  <c r="GH18" i="6"/>
  <c r="GI18" i="6"/>
  <c r="GX18" i="6"/>
  <c r="GY18" i="6"/>
  <c r="GZ18" i="6"/>
  <c r="HA18" i="6"/>
  <c r="HP18" i="6"/>
  <c r="HQ18" i="6"/>
  <c r="HR18" i="6"/>
  <c r="HS18" i="6"/>
  <c r="IH18" i="6"/>
  <c r="II18" i="6"/>
  <c r="IJ18" i="6"/>
  <c r="IK18" i="6"/>
  <c r="IZ18" i="6"/>
  <c r="JA18" i="6"/>
  <c r="JB18" i="6"/>
  <c r="JC18" i="6"/>
  <c r="JR18" i="6"/>
  <c r="JS18" i="6"/>
  <c r="JT18" i="6"/>
  <c r="JU18" i="6"/>
  <c r="KJ18" i="6"/>
  <c r="KK18" i="6"/>
  <c r="KL18" i="6"/>
  <c r="KM18" i="6"/>
  <c r="LB18" i="6"/>
  <c r="LC18" i="6"/>
  <c r="LD18" i="6"/>
  <c r="LE18" i="6"/>
  <c r="LT18" i="6"/>
  <c r="LV18" i="6"/>
  <c r="ML18" i="6"/>
  <c r="MM18" i="6"/>
  <c r="MN18" i="6"/>
  <c r="MO18" i="6"/>
  <c r="FN19" i="6"/>
  <c r="FO19" i="6"/>
  <c r="FP19" i="6"/>
  <c r="FQ19" i="6"/>
  <c r="GF19" i="6"/>
  <c r="GG19" i="6"/>
  <c r="GH19" i="6"/>
  <c r="GI19" i="6"/>
  <c r="GX19" i="6"/>
  <c r="GY19" i="6"/>
  <c r="GZ19" i="6"/>
  <c r="HA19" i="6"/>
  <c r="HP19" i="6"/>
  <c r="HQ19" i="6"/>
  <c r="HR19" i="6"/>
  <c r="HS19" i="6"/>
  <c r="IH19" i="6"/>
  <c r="II19" i="6"/>
  <c r="IJ19" i="6"/>
  <c r="IK19" i="6"/>
  <c r="IZ19" i="6"/>
  <c r="JA19" i="6"/>
  <c r="JB19" i="6"/>
  <c r="JC19" i="6"/>
  <c r="JR19" i="6"/>
  <c r="JS19" i="6"/>
  <c r="JT19" i="6"/>
  <c r="JU19" i="6"/>
  <c r="KJ19" i="6"/>
  <c r="KK19" i="6"/>
  <c r="KL19" i="6"/>
  <c r="KM19" i="6"/>
  <c r="LB19" i="6"/>
  <c r="LC19" i="6"/>
  <c r="LD19" i="6"/>
  <c r="LE19" i="6"/>
  <c r="LT19" i="6"/>
  <c r="LV19" i="6"/>
  <c r="ML19" i="6"/>
  <c r="MM19" i="6"/>
  <c r="MN19" i="6"/>
  <c r="MO19" i="6"/>
  <c r="FN20" i="6"/>
  <c r="FO20" i="6"/>
  <c r="FP20" i="6"/>
  <c r="FQ20" i="6"/>
  <c r="GF20" i="6"/>
  <c r="GG20" i="6"/>
  <c r="GH20" i="6"/>
  <c r="GI20" i="6"/>
  <c r="GX20" i="6"/>
  <c r="GY20" i="6"/>
  <c r="GZ20" i="6"/>
  <c r="HA20" i="6"/>
  <c r="HP20" i="6"/>
  <c r="HQ20" i="6"/>
  <c r="HR20" i="6"/>
  <c r="HS20" i="6"/>
  <c r="IH20" i="6"/>
  <c r="II20" i="6"/>
  <c r="IJ20" i="6"/>
  <c r="IK20" i="6"/>
  <c r="IZ20" i="6"/>
  <c r="JA20" i="6"/>
  <c r="JB20" i="6"/>
  <c r="JC20" i="6"/>
  <c r="JR20" i="6"/>
  <c r="JS20" i="6"/>
  <c r="JT20" i="6"/>
  <c r="JU20" i="6"/>
  <c r="KJ20" i="6"/>
  <c r="KK20" i="6"/>
  <c r="KL20" i="6"/>
  <c r="KM20" i="6"/>
  <c r="LB20" i="6"/>
  <c r="LC20" i="6"/>
  <c r="LD20" i="6"/>
  <c r="LE20" i="6"/>
  <c r="LT20" i="6"/>
  <c r="LU20" i="6"/>
  <c r="LV20" i="6"/>
  <c r="LW20" i="6"/>
  <c r="ML20" i="6"/>
  <c r="MM20" i="6"/>
  <c r="MN20" i="6"/>
  <c r="MO20" i="6"/>
  <c r="FN21" i="6"/>
  <c r="FO21" i="6"/>
  <c r="FP21" i="6"/>
  <c r="FQ21" i="6"/>
  <c r="GF21" i="6"/>
  <c r="GG21" i="6"/>
  <c r="GH21" i="6"/>
  <c r="GI21" i="6"/>
  <c r="GX21" i="6"/>
  <c r="GY21" i="6"/>
  <c r="GZ21" i="6"/>
  <c r="HA21" i="6"/>
  <c r="HP21" i="6"/>
  <c r="HQ21" i="6"/>
  <c r="HR21" i="6"/>
  <c r="HS21" i="6"/>
  <c r="IH21" i="6"/>
  <c r="II21" i="6"/>
  <c r="IJ21" i="6"/>
  <c r="IK21" i="6"/>
  <c r="IZ21" i="6"/>
  <c r="JA21" i="6"/>
  <c r="JB21" i="6"/>
  <c r="JC21" i="6"/>
  <c r="JR21" i="6"/>
  <c r="JS21" i="6"/>
  <c r="JT21" i="6"/>
  <c r="JU21" i="6"/>
  <c r="KJ21" i="6"/>
  <c r="KK21" i="6"/>
  <c r="KL21" i="6"/>
  <c r="KM21" i="6"/>
  <c r="LB21" i="6"/>
  <c r="LC21" i="6"/>
  <c r="LD21" i="6"/>
  <c r="LE21" i="6"/>
  <c r="LT21" i="6"/>
  <c r="LU21" i="6"/>
  <c r="LV21" i="6"/>
  <c r="LW21" i="6"/>
  <c r="ML21" i="6"/>
  <c r="MM21" i="6"/>
  <c r="MN21" i="6"/>
  <c r="MO21" i="6"/>
  <c r="FN22" i="6"/>
  <c r="FO22" i="6"/>
  <c r="FP22" i="6"/>
  <c r="FQ22" i="6"/>
  <c r="GF22" i="6"/>
  <c r="GG22" i="6"/>
  <c r="GH22" i="6"/>
  <c r="GI22" i="6"/>
  <c r="GX22" i="6"/>
  <c r="GY22" i="6"/>
  <c r="GZ22" i="6"/>
  <c r="HA22" i="6"/>
  <c r="HP22" i="6"/>
  <c r="HQ22" i="6"/>
  <c r="HR22" i="6"/>
  <c r="HS22" i="6"/>
  <c r="IH22" i="6"/>
  <c r="II22" i="6"/>
  <c r="IJ22" i="6"/>
  <c r="IK22" i="6"/>
  <c r="IZ22" i="6"/>
  <c r="JA22" i="6"/>
  <c r="JB22" i="6"/>
  <c r="JC22" i="6"/>
  <c r="JR22" i="6"/>
  <c r="JS22" i="6"/>
  <c r="JT22" i="6"/>
  <c r="JU22" i="6"/>
  <c r="KJ22" i="6"/>
  <c r="KK22" i="6"/>
  <c r="KL22" i="6"/>
  <c r="KM22" i="6"/>
  <c r="LB22" i="6"/>
  <c r="LC22" i="6"/>
  <c r="LD22" i="6"/>
  <c r="LE22" i="6"/>
  <c r="LT22" i="6"/>
  <c r="LU22" i="6"/>
  <c r="LV22" i="6"/>
  <c r="LW22" i="6"/>
  <c r="ML22" i="6"/>
  <c r="MM22" i="6"/>
  <c r="MN22" i="6"/>
  <c r="MO22" i="6"/>
  <c r="FN23" i="6"/>
  <c r="FO23" i="6"/>
  <c r="FP23" i="6"/>
  <c r="FQ23" i="6"/>
  <c r="GF23" i="6"/>
  <c r="GG23" i="6"/>
  <c r="GH23" i="6"/>
  <c r="GI23" i="6"/>
  <c r="GX23" i="6"/>
  <c r="GY23" i="6"/>
  <c r="GZ23" i="6"/>
  <c r="HA23" i="6"/>
  <c r="HP23" i="6"/>
  <c r="HQ23" i="6"/>
  <c r="HR23" i="6"/>
  <c r="HS23" i="6"/>
  <c r="IH23" i="6"/>
  <c r="II23" i="6"/>
  <c r="IJ23" i="6"/>
  <c r="IK23" i="6"/>
  <c r="IZ23" i="6"/>
  <c r="JA23" i="6"/>
  <c r="JB23" i="6"/>
  <c r="JC23" i="6"/>
  <c r="JR23" i="6"/>
  <c r="JS23" i="6"/>
  <c r="JT23" i="6"/>
  <c r="JU23" i="6"/>
  <c r="KJ23" i="6"/>
  <c r="KK23" i="6"/>
  <c r="KL23" i="6"/>
  <c r="KM23" i="6"/>
  <c r="LB23" i="6"/>
  <c r="LC23" i="6"/>
  <c r="LD23" i="6"/>
  <c r="LE23" i="6"/>
  <c r="LT23" i="6"/>
  <c r="LU23" i="6"/>
  <c r="LV23" i="6"/>
  <c r="LW23" i="6"/>
  <c r="ML23" i="6"/>
  <c r="MM23" i="6"/>
  <c r="MN23" i="6"/>
  <c r="MO23" i="6"/>
  <c r="FN24" i="6"/>
  <c r="FO24" i="6"/>
  <c r="FP24" i="6"/>
  <c r="FQ24" i="6"/>
  <c r="GF24" i="6"/>
  <c r="GG24" i="6"/>
  <c r="GH24" i="6"/>
  <c r="GI24" i="6"/>
  <c r="GX24" i="6"/>
  <c r="GY24" i="6"/>
  <c r="GZ24" i="6"/>
  <c r="HA24" i="6"/>
  <c r="HP24" i="6"/>
  <c r="HQ24" i="6"/>
  <c r="HR24" i="6"/>
  <c r="HS24" i="6"/>
  <c r="IH24" i="6"/>
  <c r="II24" i="6"/>
  <c r="IJ24" i="6"/>
  <c r="IK24" i="6"/>
  <c r="IZ24" i="6"/>
  <c r="JA24" i="6"/>
  <c r="JB24" i="6"/>
  <c r="JC24" i="6"/>
  <c r="JR24" i="6"/>
  <c r="JS24" i="6"/>
  <c r="JT24" i="6"/>
  <c r="JU24" i="6"/>
  <c r="KJ24" i="6"/>
  <c r="KK24" i="6"/>
  <c r="KL24" i="6"/>
  <c r="KM24" i="6"/>
  <c r="LB24" i="6"/>
  <c r="LC24" i="6"/>
  <c r="LD24" i="6"/>
  <c r="LE24" i="6"/>
  <c r="LT24" i="6"/>
  <c r="LU24" i="6"/>
  <c r="LV24" i="6"/>
  <c r="LW24" i="6"/>
  <c r="ML24" i="6"/>
  <c r="MM24" i="6"/>
  <c r="MN24" i="6"/>
  <c r="MO24" i="6"/>
  <c r="FN25" i="6"/>
  <c r="FO25" i="6"/>
  <c r="FP25" i="6"/>
  <c r="FQ25" i="6"/>
  <c r="GF25" i="6"/>
  <c r="GG25" i="6"/>
  <c r="GH25" i="6"/>
  <c r="GI25" i="6"/>
  <c r="GX25" i="6"/>
  <c r="GY25" i="6"/>
  <c r="GZ25" i="6"/>
  <c r="HA25" i="6"/>
  <c r="HP25" i="6"/>
  <c r="HQ25" i="6"/>
  <c r="HR25" i="6"/>
  <c r="HS25" i="6"/>
  <c r="IH25" i="6"/>
  <c r="II25" i="6"/>
  <c r="IJ25" i="6"/>
  <c r="IK25" i="6"/>
  <c r="IZ25" i="6"/>
  <c r="JA25" i="6"/>
  <c r="JB25" i="6"/>
  <c r="JC25" i="6"/>
  <c r="JR25" i="6"/>
  <c r="JS25" i="6"/>
  <c r="JT25" i="6"/>
  <c r="JU25" i="6"/>
  <c r="KJ25" i="6"/>
  <c r="KK25" i="6"/>
  <c r="KL25" i="6"/>
  <c r="KM25" i="6"/>
  <c r="LB25" i="6"/>
  <c r="LC25" i="6"/>
  <c r="LD25" i="6"/>
  <c r="LE25" i="6"/>
  <c r="LT25" i="6"/>
  <c r="LV25" i="6"/>
  <c r="ML25" i="6"/>
  <c r="MM25" i="6"/>
  <c r="MN25" i="6"/>
  <c r="MO25" i="6"/>
  <c r="B26" i="6"/>
  <c r="C26" i="6"/>
  <c r="D26" i="6"/>
  <c r="E26" i="6"/>
  <c r="Z26" i="6"/>
  <c r="AA26" i="6"/>
  <c r="AB26" i="6"/>
  <c r="AC26" i="6"/>
  <c r="CT26" i="6"/>
  <c r="CU26" i="6"/>
  <c r="CV26" i="6"/>
  <c r="CW26" i="6"/>
  <c r="DR26" i="6"/>
  <c r="DS26" i="6"/>
  <c r="DT26" i="6"/>
  <c r="DU26" i="6"/>
  <c r="EP26" i="6"/>
  <c r="EQ26" i="6"/>
  <c r="ER26" i="6"/>
  <c r="ES26" i="6"/>
  <c r="B27" i="6"/>
  <c r="C27" i="6"/>
  <c r="D27" i="6"/>
  <c r="E27" i="6"/>
  <c r="Z27" i="6"/>
  <c r="AA27" i="6"/>
  <c r="AB27" i="6"/>
  <c r="AC27" i="6"/>
  <c r="CT27" i="6"/>
  <c r="CU27" i="6"/>
  <c r="CV27" i="6"/>
  <c r="CW27" i="6"/>
  <c r="DR27" i="6"/>
  <c r="DS27" i="6"/>
  <c r="DT27" i="6"/>
  <c r="DU27" i="6"/>
  <c r="EP27" i="6"/>
  <c r="EQ27" i="6"/>
  <c r="ER27" i="6"/>
  <c r="ES27" i="6"/>
  <c r="B28" i="6"/>
  <c r="C28" i="6"/>
  <c r="D28" i="6"/>
  <c r="E28" i="6"/>
  <c r="Z28" i="6"/>
  <c r="AA28" i="6"/>
  <c r="AB28" i="6"/>
  <c r="AC28" i="6"/>
  <c r="CT28" i="6"/>
  <c r="CU28" i="6"/>
  <c r="CV28" i="6"/>
  <c r="CW28" i="6"/>
  <c r="DR28" i="6"/>
  <c r="DS28" i="6"/>
  <c r="DT28" i="6"/>
  <c r="DU28" i="6"/>
  <c r="EP28" i="6"/>
  <c r="EQ28" i="6"/>
  <c r="ER28" i="6"/>
  <c r="ES28" i="6"/>
  <c r="B29" i="6"/>
  <c r="C29" i="6"/>
  <c r="D29" i="6"/>
  <c r="E29" i="6"/>
  <c r="Z29" i="6"/>
  <c r="AA29" i="6"/>
  <c r="AB29" i="6"/>
  <c r="AC29" i="6"/>
  <c r="CT29" i="6"/>
  <c r="CU29" i="6"/>
  <c r="CV29" i="6"/>
  <c r="CW29" i="6"/>
  <c r="DR29" i="6"/>
  <c r="DS29" i="6"/>
  <c r="DT29" i="6"/>
  <c r="DU29" i="6"/>
  <c r="EP29" i="6"/>
  <c r="EQ29" i="6"/>
  <c r="ER29" i="6"/>
  <c r="ES29" i="6"/>
  <c r="B30" i="6"/>
  <c r="C30" i="6"/>
  <c r="D30" i="6"/>
  <c r="E30" i="6"/>
  <c r="Z30" i="6"/>
  <c r="AA30" i="6"/>
  <c r="AB30" i="6"/>
  <c r="AC30" i="6"/>
  <c r="CT30" i="6"/>
  <c r="CU30" i="6"/>
  <c r="CV30" i="6"/>
  <c r="CW30" i="6"/>
  <c r="DR30" i="6"/>
  <c r="DS30" i="6"/>
  <c r="DT30" i="6"/>
  <c r="DU30" i="6"/>
  <c r="EP30" i="6"/>
  <c r="EQ30" i="6"/>
  <c r="ER30" i="6"/>
  <c r="ES30" i="6"/>
  <c r="B31" i="6"/>
  <c r="C31" i="6"/>
  <c r="D31" i="6"/>
  <c r="E31" i="6"/>
  <c r="Z31" i="6"/>
  <c r="AA31" i="6"/>
  <c r="AB31" i="6"/>
  <c r="AC31" i="6"/>
  <c r="CT31" i="6"/>
  <c r="CU31" i="6"/>
  <c r="CV31" i="6"/>
  <c r="CW31" i="6"/>
  <c r="DR31" i="6"/>
  <c r="DS31" i="6"/>
  <c r="DT31" i="6"/>
  <c r="DU31" i="6"/>
  <c r="EP31" i="6"/>
  <c r="EQ31" i="6"/>
  <c r="ER31" i="6"/>
  <c r="ES31" i="6"/>
  <c r="B32" i="6"/>
  <c r="C32" i="6"/>
  <c r="D32" i="6"/>
  <c r="E32" i="6"/>
  <c r="Z32" i="6"/>
  <c r="AA32" i="6"/>
  <c r="AB32" i="6"/>
  <c r="AC32" i="6"/>
  <c r="CT32" i="6"/>
  <c r="CU32" i="6"/>
  <c r="CV32" i="6"/>
  <c r="CW32" i="6"/>
  <c r="DR32" i="6"/>
  <c r="DS32" i="6"/>
  <c r="DT32" i="6"/>
  <c r="DU32" i="6"/>
  <c r="EP32" i="6"/>
  <c r="EQ32" i="6"/>
  <c r="ER32" i="6"/>
  <c r="ES32" i="6"/>
  <c r="B33" i="6"/>
  <c r="C33" i="6"/>
  <c r="D33" i="6"/>
  <c r="E33" i="6"/>
  <c r="Z33" i="6"/>
  <c r="AA33" i="6"/>
  <c r="AB33" i="6"/>
  <c r="AC33" i="6"/>
  <c r="CT33" i="6"/>
  <c r="CU33" i="6"/>
  <c r="CV33" i="6"/>
  <c r="CW33" i="6"/>
  <c r="DR33" i="6"/>
  <c r="DS33" i="6"/>
  <c r="DT33" i="6"/>
  <c r="DU33" i="6"/>
  <c r="EP33" i="6"/>
  <c r="EQ33" i="6"/>
  <c r="ER33" i="6"/>
  <c r="ES33" i="6"/>
  <c r="B34" i="6"/>
  <c r="C34" i="6"/>
  <c r="D34" i="6"/>
  <c r="E34" i="6"/>
  <c r="Z34" i="6"/>
  <c r="AA34" i="6"/>
  <c r="AB34" i="6"/>
  <c r="AC34" i="6"/>
  <c r="CT34" i="6"/>
  <c r="CU34" i="6"/>
  <c r="CV34" i="6"/>
  <c r="CW34" i="6"/>
  <c r="DR34" i="6"/>
  <c r="DS34" i="6"/>
  <c r="DT34" i="6"/>
  <c r="DU34" i="6"/>
  <c r="EP34" i="6"/>
  <c r="EQ34" i="6"/>
  <c r="ER34" i="6"/>
  <c r="ES34" i="6"/>
  <c r="B35" i="6"/>
  <c r="C35" i="6"/>
  <c r="D35" i="6"/>
  <c r="E35" i="6"/>
  <c r="Z35" i="6"/>
  <c r="AA35" i="6"/>
  <c r="AB35" i="6"/>
  <c r="AC35" i="6"/>
  <c r="CT35" i="6"/>
  <c r="CU35" i="6"/>
  <c r="CV35" i="6"/>
  <c r="CW35" i="6"/>
  <c r="DR35" i="6"/>
  <c r="DS35" i="6"/>
  <c r="DT35" i="6"/>
  <c r="DU35" i="6"/>
  <c r="EP35" i="6"/>
  <c r="EQ35" i="6"/>
  <c r="ER35" i="6"/>
  <c r="ES35" i="6"/>
  <c r="B36" i="6"/>
  <c r="C36" i="6"/>
  <c r="D36" i="6"/>
  <c r="E36" i="6"/>
  <c r="Z36" i="6"/>
  <c r="AA36" i="6"/>
  <c r="AB36" i="6"/>
  <c r="AC36" i="6"/>
  <c r="CT36" i="6"/>
  <c r="CU36" i="6"/>
  <c r="CV36" i="6"/>
  <c r="CW36" i="6"/>
  <c r="DR36" i="6"/>
  <c r="DS36" i="6"/>
  <c r="DT36" i="6"/>
  <c r="DU36" i="6"/>
  <c r="EP36" i="6"/>
  <c r="EQ36" i="6"/>
  <c r="ER36" i="6"/>
  <c r="ES36" i="6"/>
  <c r="B37" i="6"/>
  <c r="C37" i="6"/>
  <c r="D37" i="6"/>
  <c r="E37" i="6"/>
  <c r="Z37" i="6"/>
  <c r="AA37" i="6"/>
  <c r="AB37" i="6"/>
  <c r="AC37" i="6"/>
  <c r="CT37" i="6"/>
  <c r="CU37" i="6"/>
  <c r="CV37" i="6"/>
  <c r="CW37" i="6"/>
  <c r="DR37" i="6"/>
  <c r="DS37" i="6"/>
  <c r="DT37" i="6"/>
  <c r="DU37" i="6"/>
  <c r="EP37" i="6"/>
  <c r="EQ37" i="6"/>
  <c r="ER37" i="6"/>
  <c r="ES37" i="6"/>
  <c r="B38" i="6"/>
  <c r="C38" i="6"/>
  <c r="D38" i="6"/>
  <c r="E38" i="6"/>
  <c r="Z38" i="6"/>
  <c r="AA38" i="6"/>
  <c r="AB38" i="6"/>
  <c r="AC38" i="6"/>
  <c r="CT38" i="6"/>
  <c r="CU38" i="6"/>
  <c r="CV38" i="6"/>
  <c r="CW38" i="6"/>
  <c r="DR38" i="6"/>
  <c r="DS38" i="6"/>
  <c r="DT38" i="6"/>
  <c r="DU38" i="6"/>
  <c r="EP38" i="6"/>
  <c r="EQ38" i="6"/>
  <c r="ER38" i="6"/>
  <c r="ES38" i="6"/>
  <c r="B39" i="6"/>
  <c r="C39" i="6"/>
  <c r="D39" i="6"/>
  <c r="E39" i="6"/>
  <c r="Z39" i="6"/>
  <c r="AA39" i="6"/>
  <c r="AB39" i="6"/>
  <c r="AC39" i="6"/>
  <c r="BV39" i="6"/>
  <c r="BW39" i="6"/>
  <c r="BX39" i="6"/>
  <c r="BY39" i="6"/>
  <c r="CT39" i="6"/>
  <c r="CU39" i="6"/>
  <c r="CV39" i="6"/>
  <c r="CW39" i="6"/>
  <c r="DR39" i="6"/>
  <c r="DS39" i="6"/>
  <c r="DT39" i="6"/>
  <c r="DU39" i="6"/>
  <c r="EP39" i="6"/>
  <c r="EQ39" i="6"/>
  <c r="ER39" i="6"/>
  <c r="ES39" i="6"/>
  <c r="B40" i="6"/>
  <c r="C40" i="6"/>
  <c r="D40" i="6"/>
  <c r="E40" i="6"/>
  <c r="Z40" i="6"/>
  <c r="AA40" i="6"/>
  <c r="AB40" i="6"/>
  <c r="AC40" i="6"/>
  <c r="BV40" i="6"/>
  <c r="BW40" i="6"/>
  <c r="BX40" i="6"/>
  <c r="BY40" i="6"/>
  <c r="CT40" i="6"/>
  <c r="CU40" i="6"/>
  <c r="CV40" i="6"/>
  <c r="CW40" i="6"/>
  <c r="DR40" i="6"/>
  <c r="DS40" i="6"/>
  <c r="DT40" i="6"/>
  <c r="DU40" i="6"/>
  <c r="EP40" i="6"/>
  <c r="EQ40" i="6"/>
  <c r="ER40" i="6"/>
  <c r="ES40" i="6"/>
  <c r="B41" i="6"/>
  <c r="C41" i="6"/>
  <c r="D41" i="6"/>
  <c r="E41" i="6"/>
  <c r="Z41" i="6"/>
  <c r="AA41" i="6"/>
  <c r="AB41" i="6"/>
  <c r="AC41" i="6"/>
  <c r="BV41" i="6"/>
  <c r="BW41" i="6"/>
  <c r="BX41" i="6"/>
  <c r="BY41" i="6"/>
  <c r="CT41" i="6"/>
  <c r="CU41" i="6"/>
  <c r="CV41" i="6"/>
  <c r="CW41" i="6"/>
  <c r="DR41" i="6"/>
  <c r="DS41" i="6"/>
  <c r="DT41" i="6"/>
  <c r="DU41" i="6"/>
  <c r="EP41" i="6"/>
  <c r="EQ41" i="6"/>
  <c r="ER41" i="6"/>
  <c r="ES41" i="6"/>
  <c r="B42" i="6"/>
  <c r="C42" i="6"/>
  <c r="D42" i="6"/>
  <c r="E42" i="6"/>
  <c r="Z42" i="6"/>
  <c r="AA42" i="6"/>
  <c r="AB42" i="6"/>
  <c r="AC42" i="6"/>
  <c r="BV42" i="6"/>
  <c r="BW42" i="6"/>
  <c r="BX42" i="6"/>
  <c r="BY42" i="6"/>
  <c r="CT42" i="6"/>
  <c r="CU42" i="6"/>
  <c r="CV42" i="6"/>
  <c r="CW42" i="6"/>
  <c r="DR42" i="6"/>
  <c r="DS42" i="6"/>
  <c r="DT42" i="6"/>
  <c r="DU42" i="6"/>
  <c r="EP42" i="6"/>
  <c r="EQ42" i="6"/>
  <c r="ER42" i="6"/>
  <c r="ES42" i="6"/>
  <c r="B43" i="6"/>
  <c r="C43" i="6"/>
  <c r="D43" i="6"/>
  <c r="E43" i="6"/>
  <c r="Z43" i="6"/>
  <c r="AA43" i="6"/>
  <c r="AB43" i="6"/>
  <c r="AC43" i="6"/>
  <c r="BV43" i="6"/>
  <c r="BW43" i="6"/>
  <c r="BX43" i="6"/>
  <c r="BY43" i="6"/>
  <c r="CT43" i="6"/>
  <c r="CU43" i="6"/>
  <c r="CV43" i="6"/>
  <c r="CW43" i="6"/>
  <c r="DR43" i="6"/>
  <c r="DS43" i="6"/>
  <c r="DT43" i="6"/>
  <c r="DU43" i="6"/>
  <c r="EP43" i="6"/>
  <c r="EQ43" i="6"/>
  <c r="ER43" i="6"/>
  <c r="ES43" i="6"/>
  <c r="B44" i="6"/>
  <c r="C44" i="6"/>
  <c r="D44" i="6"/>
  <c r="E44" i="6"/>
  <c r="Z44" i="6"/>
  <c r="AA44" i="6"/>
  <c r="AB44" i="6"/>
  <c r="AC44" i="6"/>
  <c r="BV44" i="6"/>
  <c r="BW44" i="6"/>
  <c r="BX44" i="6"/>
  <c r="BY44" i="6"/>
  <c r="CT44" i="6"/>
  <c r="CU44" i="6"/>
  <c r="CV44" i="6"/>
  <c r="CW44" i="6"/>
  <c r="DR44" i="6"/>
  <c r="DS44" i="6"/>
  <c r="DT44" i="6"/>
  <c r="DU44" i="6"/>
  <c r="EP44" i="6"/>
  <c r="EQ44" i="6"/>
  <c r="ER44" i="6"/>
  <c r="ES44" i="6"/>
  <c r="B45" i="6"/>
  <c r="C45" i="6"/>
  <c r="D45" i="6"/>
  <c r="E45" i="6"/>
  <c r="Z45" i="6"/>
  <c r="AA45" i="6"/>
  <c r="AB45" i="6"/>
  <c r="AC45" i="6"/>
  <c r="BV45" i="6"/>
  <c r="BW45" i="6"/>
  <c r="BX45" i="6"/>
  <c r="BY45" i="6"/>
  <c r="CT45" i="6"/>
  <c r="CU45" i="6"/>
  <c r="CV45" i="6"/>
  <c r="CW45" i="6"/>
  <c r="DR45" i="6"/>
  <c r="DS45" i="6"/>
  <c r="DT45" i="6"/>
  <c r="DU45" i="6"/>
  <c r="EP45" i="6"/>
  <c r="EQ45" i="6"/>
  <c r="ER45" i="6"/>
  <c r="ES45" i="6"/>
  <c r="B46" i="6"/>
  <c r="C46" i="6"/>
  <c r="D46" i="6"/>
  <c r="E46" i="6"/>
  <c r="Z46" i="6"/>
  <c r="AA46" i="6"/>
  <c r="AB46" i="6"/>
  <c r="AC46" i="6"/>
  <c r="BV46" i="6"/>
  <c r="BW46" i="6"/>
  <c r="BX46" i="6"/>
  <c r="BY46" i="6"/>
  <c r="CT46" i="6"/>
  <c r="CU46" i="6"/>
  <c r="CV46" i="6"/>
  <c r="CW46" i="6"/>
  <c r="DR46" i="6"/>
  <c r="DS46" i="6"/>
  <c r="DT46" i="6"/>
  <c r="DU46" i="6"/>
  <c r="EP46" i="6"/>
  <c r="EQ46" i="6"/>
  <c r="ER46" i="6"/>
  <c r="ES46" i="6"/>
  <c r="B47" i="6"/>
  <c r="C47" i="6"/>
  <c r="D47" i="6"/>
  <c r="E47" i="6"/>
  <c r="Z47" i="6"/>
  <c r="AA47" i="6"/>
  <c r="AB47" i="6"/>
  <c r="AC47" i="6"/>
  <c r="BV47" i="6"/>
  <c r="BW47" i="6"/>
  <c r="BX47" i="6"/>
  <c r="BY47" i="6"/>
  <c r="CT47" i="6"/>
  <c r="CU47" i="6"/>
  <c r="CV47" i="6"/>
  <c r="CW47" i="6"/>
  <c r="DR47" i="6"/>
  <c r="DS47" i="6"/>
  <c r="DT47" i="6"/>
  <c r="DU47" i="6"/>
  <c r="EP47" i="6"/>
  <c r="EQ47" i="6"/>
  <c r="ER47" i="6"/>
  <c r="ES47" i="6"/>
  <c r="B48" i="6"/>
  <c r="C48" i="6"/>
  <c r="D48" i="6"/>
  <c r="E48" i="6"/>
  <c r="Z48" i="6"/>
  <c r="AA48" i="6"/>
  <c r="AB48" i="6"/>
  <c r="AC48" i="6"/>
  <c r="BV48" i="6"/>
  <c r="BW48" i="6"/>
  <c r="BX48" i="6"/>
  <c r="BY48" i="6"/>
  <c r="CT48" i="6"/>
  <c r="CU48" i="6"/>
  <c r="CV48" i="6"/>
  <c r="CW48" i="6"/>
  <c r="DR48" i="6"/>
  <c r="DS48" i="6"/>
  <c r="DT48" i="6"/>
  <c r="DU48" i="6"/>
  <c r="EP48" i="6"/>
  <c r="EQ48" i="6"/>
  <c r="ER48" i="6"/>
  <c r="ES48" i="6"/>
  <c r="B49" i="6"/>
  <c r="C49" i="6"/>
  <c r="D49" i="6"/>
  <c r="E49" i="6"/>
  <c r="Z49" i="6"/>
  <c r="AA49" i="6"/>
  <c r="AB49" i="6"/>
  <c r="AC49" i="6"/>
  <c r="BV49" i="6"/>
  <c r="BW49" i="6"/>
  <c r="BX49" i="6"/>
  <c r="BY49" i="6"/>
  <c r="CT49" i="6"/>
  <c r="CU49" i="6"/>
  <c r="CV49" i="6"/>
  <c r="CW49" i="6"/>
  <c r="DR49" i="6"/>
  <c r="DS49" i="6"/>
  <c r="DT49" i="6"/>
  <c r="DU49" i="6"/>
  <c r="EP49" i="6"/>
  <c r="EQ49" i="6"/>
  <c r="ER49" i="6"/>
  <c r="ES49" i="6"/>
  <c r="B50" i="6"/>
  <c r="C50" i="6"/>
  <c r="D50" i="6"/>
  <c r="E50" i="6"/>
  <c r="Z50" i="6"/>
  <c r="AA50" i="6"/>
  <c r="AB50" i="6"/>
  <c r="AC50" i="6"/>
  <c r="BV50" i="6"/>
  <c r="BW50" i="6"/>
  <c r="BX50" i="6"/>
  <c r="BY50" i="6"/>
  <c r="CT50" i="6"/>
  <c r="CU50" i="6"/>
  <c r="CV50" i="6"/>
  <c r="CW50" i="6"/>
  <c r="DR50" i="6"/>
  <c r="DS50" i="6"/>
  <c r="DT50" i="6"/>
  <c r="DU50" i="6"/>
  <c r="EP50" i="6"/>
  <c r="EQ50" i="6"/>
  <c r="ER50" i="6"/>
  <c r="ES50" i="6"/>
  <c r="B51" i="6"/>
  <c r="C51" i="6"/>
  <c r="D51" i="6"/>
  <c r="E51" i="6"/>
  <c r="Z51" i="6"/>
  <c r="AA51" i="6"/>
  <c r="AB51" i="6"/>
  <c r="AC51" i="6"/>
  <c r="BV51" i="6"/>
  <c r="BW51" i="6"/>
  <c r="BX51" i="6"/>
  <c r="BY51" i="6"/>
  <c r="CT51" i="6"/>
  <c r="CU51" i="6"/>
  <c r="CV51" i="6"/>
  <c r="CW51" i="6"/>
  <c r="DR51" i="6"/>
  <c r="DS51" i="6"/>
  <c r="DT51" i="6"/>
  <c r="DU51" i="6"/>
  <c r="EP51" i="6"/>
  <c r="EQ51" i="6"/>
  <c r="ER51" i="6"/>
  <c r="ES51" i="6"/>
  <c r="B52" i="6"/>
  <c r="C52" i="6"/>
  <c r="D52" i="6"/>
  <c r="E52" i="6"/>
  <c r="Z52" i="6"/>
  <c r="AA52" i="6"/>
  <c r="AB52" i="6"/>
  <c r="AC52" i="6"/>
  <c r="BV52" i="6"/>
  <c r="BW52" i="6"/>
  <c r="BX52" i="6"/>
  <c r="BY52" i="6"/>
  <c r="CT52" i="6"/>
  <c r="CU52" i="6"/>
  <c r="CV52" i="6"/>
  <c r="CW52" i="6"/>
  <c r="DR52" i="6"/>
  <c r="DS52" i="6"/>
  <c r="DT52" i="6"/>
  <c r="DU52" i="6"/>
  <c r="EP52" i="6"/>
  <c r="EQ52" i="6"/>
  <c r="ER52" i="6"/>
  <c r="ES52" i="6"/>
  <c r="B53" i="6"/>
  <c r="C53" i="6"/>
  <c r="D53" i="6"/>
  <c r="E53" i="6"/>
  <c r="Z53" i="6"/>
  <c r="AA53" i="6"/>
  <c r="AB53" i="6"/>
  <c r="AC53" i="6"/>
  <c r="BV53" i="6"/>
  <c r="BW53" i="6"/>
  <c r="BX53" i="6"/>
  <c r="BY53" i="6"/>
  <c r="CT53" i="6"/>
  <c r="CU53" i="6"/>
  <c r="CV53" i="6"/>
  <c r="CW53" i="6"/>
  <c r="DR53" i="6"/>
  <c r="DS53" i="6"/>
  <c r="DT53" i="6"/>
  <c r="DU53" i="6"/>
  <c r="EP53" i="6"/>
  <c r="EQ53" i="6"/>
  <c r="ER53" i="6"/>
  <c r="ES53" i="6"/>
  <c r="B54" i="6"/>
  <c r="C54" i="6"/>
  <c r="D54" i="6"/>
  <c r="E54" i="6"/>
  <c r="Z54" i="6"/>
  <c r="AA54" i="6"/>
  <c r="AB54" i="6"/>
  <c r="AC54" i="6"/>
  <c r="BV54" i="6"/>
  <c r="BW54" i="6"/>
  <c r="BX54" i="6"/>
  <c r="BY54" i="6"/>
  <c r="CT54" i="6"/>
  <c r="CU54" i="6"/>
  <c r="CV54" i="6"/>
  <c r="CW54" i="6"/>
  <c r="DR54" i="6"/>
  <c r="DS54" i="6"/>
  <c r="DT54" i="6"/>
  <c r="DU54" i="6"/>
  <c r="EP54" i="6"/>
  <c r="EQ54" i="6"/>
  <c r="ER54" i="6"/>
  <c r="ES54" i="6"/>
  <c r="B55" i="6"/>
  <c r="C55" i="6"/>
  <c r="D55" i="6"/>
  <c r="E55" i="6"/>
  <c r="Z55" i="6"/>
  <c r="AA55" i="6"/>
  <c r="AB55" i="6"/>
  <c r="AC55" i="6"/>
  <c r="BV55" i="6"/>
  <c r="BW55" i="6"/>
  <c r="BX55" i="6"/>
  <c r="BY55" i="6"/>
  <c r="CT55" i="6"/>
  <c r="CU55" i="6"/>
  <c r="CV55" i="6"/>
  <c r="CW55" i="6"/>
  <c r="DR55" i="6"/>
  <c r="DS55" i="6"/>
  <c r="DT55" i="6"/>
  <c r="DU55" i="6"/>
  <c r="EP55" i="6"/>
  <c r="EQ55" i="6"/>
  <c r="ER55" i="6"/>
  <c r="ES55" i="6"/>
  <c r="F56" i="6"/>
  <c r="B56" i="6" s="1"/>
  <c r="G56" i="6"/>
  <c r="C56" i="6" s="1"/>
  <c r="AD56" i="6"/>
  <c r="Z56" i="6" s="1"/>
  <c r="AE56" i="6"/>
  <c r="AA56" i="6" s="1"/>
  <c r="BZ56" i="6"/>
  <c r="BV56" i="6" s="1"/>
  <c r="CA56" i="6"/>
  <c r="BW56" i="6" s="1"/>
  <c r="CX56" i="6"/>
  <c r="CV56" i="6" s="1"/>
  <c r="CY56" i="6"/>
  <c r="CW56" i="6" s="1"/>
  <c r="DV56" i="6"/>
  <c r="DR56" i="6" s="1"/>
  <c r="DW56" i="6"/>
  <c r="DS56" i="6" s="1"/>
  <c r="ET56" i="6"/>
  <c r="EP56" i="6" s="1"/>
  <c r="EU56" i="6"/>
  <c r="EQ56" i="6" s="1"/>
  <c r="F57" i="6"/>
  <c r="D57" i="6" s="1"/>
  <c r="G57" i="6"/>
  <c r="E57" i="6" s="1"/>
  <c r="AD57" i="6"/>
  <c r="Z57" i="6" s="1"/>
  <c r="AE57" i="6"/>
  <c r="AA57" i="6" s="1"/>
  <c r="BZ57" i="6"/>
  <c r="BV57" i="6" s="1"/>
  <c r="CA57" i="6"/>
  <c r="BW57" i="6" s="1"/>
  <c r="CX57" i="6"/>
  <c r="CT57" i="6" s="1"/>
  <c r="CY57" i="6"/>
  <c r="CU57" i="6" s="1"/>
  <c r="DV57" i="6"/>
  <c r="DT57" i="6" s="1"/>
  <c r="DW57" i="6"/>
  <c r="DU57" i="6" s="1"/>
  <c r="ET57" i="6"/>
  <c r="EP57" i="6" s="1"/>
  <c r="EU57" i="6"/>
  <c r="EQ57" i="6" s="1"/>
  <c r="F58" i="6"/>
  <c r="B58" i="6" s="1"/>
  <c r="G58" i="6"/>
  <c r="C58" i="6" s="1"/>
  <c r="AD58" i="6"/>
  <c r="AB58" i="6" s="1"/>
  <c r="AE58" i="6"/>
  <c r="AC58" i="6" s="1"/>
  <c r="BZ58" i="6"/>
  <c r="BV58" i="6" s="1"/>
  <c r="CA58" i="6"/>
  <c r="BW58" i="6" s="1"/>
  <c r="CX58" i="6"/>
  <c r="CT58" i="6" s="1"/>
  <c r="CY58" i="6"/>
  <c r="CU58" i="6" s="1"/>
  <c r="DV58" i="6"/>
  <c r="DR58" i="6" s="1"/>
  <c r="DW58" i="6"/>
  <c r="DS58" i="6" s="1"/>
  <c r="ET58" i="6"/>
  <c r="ER58" i="6" s="1"/>
  <c r="EU58" i="6"/>
  <c r="ES58" i="6" s="1"/>
  <c r="F59" i="6"/>
  <c r="B59" i="6" s="1"/>
  <c r="G59" i="6"/>
  <c r="C59" i="6" s="1"/>
  <c r="AD59" i="6"/>
  <c r="Z59" i="6" s="1"/>
  <c r="AE59" i="6"/>
  <c r="AA59" i="6" s="1"/>
  <c r="BZ59" i="6"/>
  <c r="BX59" i="6" s="1"/>
  <c r="CA59" i="6"/>
  <c r="BY59" i="6" s="1"/>
  <c r="CX59" i="6"/>
  <c r="CT59" i="6" s="1"/>
  <c r="CY59" i="6"/>
  <c r="CU59" i="6" s="1"/>
  <c r="DV59" i="6"/>
  <c r="DR59" i="6" s="1"/>
  <c r="DW59" i="6"/>
  <c r="DS59" i="6" s="1"/>
  <c r="ET59" i="6"/>
  <c r="EP59" i="6" s="1"/>
  <c r="EU59" i="6"/>
  <c r="EQ59" i="6" s="1"/>
  <c r="B60" i="6"/>
  <c r="C60" i="6"/>
  <c r="D60" i="6"/>
  <c r="E60" i="6"/>
  <c r="Z60" i="6"/>
  <c r="AA60" i="6"/>
  <c r="AB60" i="6"/>
  <c r="AC60" i="6"/>
  <c r="BV60" i="6"/>
  <c r="BW60" i="6"/>
  <c r="BX60" i="6"/>
  <c r="BY60" i="6"/>
  <c r="CT60" i="6"/>
  <c r="CU60" i="6"/>
  <c r="CV60" i="6"/>
  <c r="CW60" i="6"/>
  <c r="DR60" i="6"/>
  <c r="DS60" i="6"/>
  <c r="DT60" i="6"/>
  <c r="DU60" i="6"/>
  <c r="EP60" i="6"/>
  <c r="EQ60" i="6"/>
  <c r="ER60" i="6"/>
  <c r="ES60" i="6"/>
  <c r="B5" i="5"/>
  <c r="C5" i="5"/>
  <c r="D5" i="5"/>
  <c r="E5" i="5"/>
  <c r="B6" i="5"/>
  <c r="C6" i="5"/>
  <c r="D6" i="5"/>
  <c r="E6" i="5"/>
  <c r="B7" i="5"/>
  <c r="C7" i="5"/>
  <c r="D7" i="5"/>
  <c r="E7" i="5"/>
  <c r="B8" i="5"/>
  <c r="C8" i="5"/>
  <c r="D8" i="5"/>
  <c r="E8" i="5"/>
  <c r="B9" i="5"/>
  <c r="C9" i="5"/>
  <c r="D9" i="5"/>
  <c r="E9" i="5"/>
  <c r="B10" i="5"/>
  <c r="C10" i="5"/>
  <c r="D10" i="5"/>
  <c r="E10" i="5"/>
  <c r="B11" i="5"/>
  <c r="C11" i="5"/>
  <c r="D11" i="5"/>
  <c r="E11" i="5"/>
  <c r="B12" i="5"/>
  <c r="C12" i="5"/>
  <c r="D12" i="5"/>
  <c r="E12" i="5"/>
  <c r="B13" i="5"/>
  <c r="C13" i="5"/>
  <c r="D13" i="5"/>
  <c r="E13" i="5"/>
  <c r="B14" i="5"/>
  <c r="C14" i="5"/>
  <c r="D14" i="5"/>
  <c r="E14" i="5"/>
  <c r="B15" i="5"/>
  <c r="C15" i="5"/>
  <c r="D15" i="5"/>
  <c r="E15" i="5"/>
  <c r="B16" i="5"/>
  <c r="C16" i="5"/>
  <c r="D16" i="5"/>
  <c r="E16" i="5"/>
  <c r="B17" i="5"/>
  <c r="C17" i="5"/>
  <c r="D17" i="5"/>
  <c r="E17" i="5"/>
  <c r="B18" i="5"/>
  <c r="C18" i="5"/>
  <c r="D18" i="5"/>
  <c r="E18" i="5"/>
  <c r="B19" i="5"/>
  <c r="C19" i="5"/>
  <c r="D19" i="5"/>
  <c r="E19" i="5"/>
  <c r="B20" i="5"/>
  <c r="C20" i="5"/>
  <c r="D20" i="5"/>
  <c r="E20" i="5"/>
  <c r="B21" i="5"/>
  <c r="C21" i="5"/>
  <c r="D21" i="5"/>
  <c r="E21" i="5"/>
  <c r="B22" i="5"/>
  <c r="C22" i="5"/>
  <c r="D22" i="5"/>
  <c r="E22" i="5"/>
  <c r="B23" i="5"/>
  <c r="C23" i="5"/>
  <c r="D23" i="5"/>
  <c r="E23" i="5"/>
  <c r="B24" i="5"/>
  <c r="C24" i="5"/>
  <c r="D24" i="5"/>
  <c r="E24" i="5"/>
  <c r="B25" i="5"/>
  <c r="C25" i="5"/>
  <c r="D25" i="5"/>
  <c r="E25" i="5"/>
  <c r="B26" i="5"/>
  <c r="C26" i="5"/>
  <c r="D26" i="5"/>
  <c r="E26" i="5"/>
  <c r="B27" i="5"/>
  <c r="C27" i="5"/>
  <c r="D27" i="5"/>
  <c r="E27" i="5"/>
  <c r="B28" i="5"/>
  <c r="C28" i="5"/>
  <c r="D28" i="5"/>
  <c r="E28" i="5"/>
  <c r="B29" i="5"/>
  <c r="C29" i="5"/>
  <c r="D29" i="5"/>
  <c r="E29" i="5"/>
  <c r="B30" i="5"/>
  <c r="C30" i="5"/>
  <c r="D30" i="5"/>
  <c r="E30" i="5"/>
  <c r="B31" i="5"/>
  <c r="C31" i="5"/>
  <c r="D31" i="5"/>
  <c r="E31" i="5"/>
  <c r="B32" i="5"/>
  <c r="C32" i="5"/>
  <c r="D32" i="5"/>
  <c r="E32" i="5"/>
  <c r="B33" i="5"/>
  <c r="C33" i="5"/>
  <c r="D33" i="5"/>
  <c r="E33" i="5"/>
  <c r="B34" i="5"/>
  <c r="C34" i="5"/>
  <c r="D34" i="5"/>
  <c r="E34" i="5"/>
  <c r="B35" i="5"/>
  <c r="C35" i="5"/>
  <c r="D35" i="5"/>
  <c r="E35" i="5"/>
  <c r="B36" i="5"/>
  <c r="C36" i="5"/>
  <c r="D36" i="5"/>
  <c r="E36" i="5"/>
  <c r="B37" i="5"/>
  <c r="C37" i="5"/>
  <c r="D37" i="5"/>
  <c r="E37" i="5"/>
  <c r="B38" i="5"/>
  <c r="C38" i="5"/>
  <c r="D38" i="5"/>
  <c r="E38" i="5"/>
  <c r="B39" i="5"/>
  <c r="C39" i="5"/>
  <c r="D39" i="5"/>
  <c r="E39" i="5"/>
  <c r="B40" i="5"/>
  <c r="C40" i="5"/>
  <c r="D40" i="5"/>
  <c r="E40" i="5"/>
  <c r="B41" i="5"/>
  <c r="C41" i="5"/>
  <c r="D41" i="5"/>
  <c r="E41" i="5"/>
  <c r="B42" i="5"/>
  <c r="C42" i="5"/>
  <c r="D42" i="5"/>
  <c r="E42" i="5"/>
  <c r="B43" i="5"/>
  <c r="C43" i="5"/>
  <c r="D43" i="5"/>
  <c r="E43" i="5"/>
  <c r="B44" i="5"/>
  <c r="C44" i="5"/>
  <c r="D44" i="5"/>
  <c r="E44" i="5"/>
  <c r="B45" i="5"/>
  <c r="C45" i="5"/>
  <c r="D45" i="5"/>
  <c r="E45" i="5"/>
  <c r="B46" i="5"/>
  <c r="C46" i="5"/>
  <c r="D46" i="5"/>
  <c r="E46" i="5"/>
  <c r="B47" i="5"/>
  <c r="C47" i="5"/>
  <c r="D47" i="5"/>
  <c r="E47" i="5"/>
  <c r="B48" i="5"/>
  <c r="C48" i="5"/>
  <c r="D48" i="5"/>
  <c r="E48" i="5"/>
  <c r="B49" i="5"/>
  <c r="C49" i="5"/>
  <c r="D49" i="5"/>
  <c r="E49" i="5"/>
  <c r="B50" i="5"/>
  <c r="C50" i="5"/>
  <c r="D50" i="5"/>
  <c r="E50" i="5"/>
  <c r="B51" i="5"/>
  <c r="C51" i="5"/>
  <c r="D51" i="5"/>
  <c r="E51" i="5"/>
  <c r="B52" i="5"/>
  <c r="C52" i="5"/>
  <c r="D52" i="5"/>
  <c r="E52" i="5"/>
  <c r="B53" i="5"/>
  <c r="C53" i="5"/>
  <c r="D53" i="5"/>
  <c r="E53" i="5"/>
  <c r="B54" i="5"/>
  <c r="C54" i="5"/>
  <c r="D54" i="5"/>
  <c r="E54" i="5"/>
  <c r="F55" i="5"/>
  <c r="B55" i="5" s="1"/>
  <c r="G55" i="5"/>
  <c r="C55" i="5" s="1"/>
  <c r="F56" i="5"/>
  <c r="B56" i="5" s="1"/>
  <c r="G56" i="5"/>
  <c r="E56" i="5" s="1"/>
  <c r="D57" i="5"/>
  <c r="F57" i="5"/>
  <c r="B57" i="5" s="1"/>
  <c r="G57" i="5"/>
  <c r="C57" i="5" s="1"/>
  <c r="F58" i="5"/>
  <c r="B58" i="5" s="1"/>
  <c r="G58" i="5"/>
  <c r="C58" i="5" s="1"/>
  <c r="B59" i="5"/>
  <c r="C59" i="5"/>
  <c r="D59" i="5"/>
  <c r="E59" i="5"/>
  <c r="CV59" i="6" l="1"/>
  <c r="CW59" i="6"/>
  <c r="BX56" i="6"/>
  <c r="BV59" i="6"/>
  <c r="AB59" i="6"/>
  <c r="DR57" i="6"/>
  <c r="DU58" i="6"/>
  <c r="ES59" i="6"/>
  <c r="AB57" i="6"/>
  <c r="DT56" i="6"/>
  <c r="EQ58" i="6"/>
  <c r="DT58" i="6"/>
  <c r="EP58" i="6"/>
  <c r="ER57" i="6"/>
  <c r="BX58" i="6"/>
  <c r="ES57" i="6"/>
  <c r="DS57" i="6"/>
  <c r="CW57" i="6"/>
  <c r="CV57" i="6"/>
  <c r="ER59" i="6"/>
  <c r="AA58" i="6"/>
  <c r="CU56" i="6"/>
  <c r="BW59" i="6"/>
  <c r="Z58" i="6"/>
  <c r="CT56" i="6"/>
  <c r="BY58" i="6"/>
  <c r="AC57" i="6"/>
  <c r="DU56" i="6"/>
  <c r="BY56" i="6"/>
  <c r="E58" i="6"/>
  <c r="C57" i="6"/>
  <c r="E56" i="6"/>
  <c r="D58" i="6"/>
  <c r="B57" i="6"/>
  <c r="D56" i="6"/>
  <c r="AC59" i="6"/>
  <c r="D56" i="5"/>
  <c r="E57" i="5"/>
  <c r="E55" i="5"/>
  <c r="DU59" i="6"/>
  <c r="E59" i="6"/>
  <c r="CW58" i="6"/>
  <c r="BY57" i="6"/>
  <c r="ES56" i="6"/>
  <c r="AC56" i="6"/>
  <c r="DT59" i="6"/>
  <c r="D59" i="6"/>
  <c r="CV58" i="6"/>
  <c r="BX57" i="6"/>
  <c r="ER56" i="6"/>
  <c r="AB56" i="6"/>
  <c r="C56" i="5"/>
  <c r="E58" i="5"/>
  <c r="D58" i="5"/>
  <c r="D55" i="5"/>
  <c r="M61" i="1" l="1"/>
  <c r="L61" i="1"/>
  <c r="B60" i="2" l="1"/>
  <c r="B61" i="1"/>
  <c r="C61" i="1"/>
  <c r="K61" i="1" l="1"/>
  <c r="L60" i="1"/>
  <c r="M60" i="1"/>
  <c r="B59" i="2"/>
  <c r="C60" i="1"/>
  <c r="K60" i="1" s="1"/>
  <c r="B60" i="1"/>
  <c r="K59" i="1" l="1"/>
  <c r="L59" i="1"/>
  <c r="M59" i="1"/>
  <c r="B58" i="2"/>
  <c r="T58" i="2"/>
  <c r="U58" i="2"/>
  <c r="B59" i="1"/>
  <c r="C59" i="1"/>
  <c r="M58" i="1" l="1"/>
  <c r="L58" i="1"/>
  <c r="B57" i="2"/>
  <c r="T57" i="2"/>
  <c r="U57" i="2"/>
  <c r="B58" i="1"/>
  <c r="C58" i="1"/>
  <c r="K58" i="1" s="1"/>
  <c r="U55" i="2" l="1"/>
  <c r="T55" i="2"/>
  <c r="B55" i="2"/>
  <c r="L54" i="1"/>
  <c r="M54" i="1"/>
  <c r="L55" i="1"/>
  <c r="M55" i="1"/>
  <c r="K56" i="1"/>
  <c r="L56" i="1"/>
  <c r="M56" i="1"/>
  <c r="L57" i="1"/>
  <c r="M57" i="1"/>
  <c r="C56" i="1"/>
  <c r="B56" i="1"/>
  <c r="U54" i="2"/>
  <c r="T54" i="2"/>
  <c r="B54" i="2"/>
  <c r="C55" i="1"/>
  <c r="K55" i="1" s="1"/>
  <c r="B55" i="1"/>
  <c r="B56" i="2" l="1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C57" i="1"/>
  <c r="C54" i="1"/>
  <c r="K54" i="1" s="1"/>
  <c r="B57" i="1"/>
  <c r="O55" i="1" s="1"/>
  <c r="P55" i="1" s="1"/>
  <c r="B54" i="1"/>
  <c r="O54" i="1" s="1"/>
  <c r="P54" i="1" s="1"/>
  <c r="K57" i="1" l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M5" i="1"/>
  <c r="L5" i="1"/>
  <c r="U56" i="2" l="1"/>
  <c r="U53" i="2"/>
  <c r="T56" i="2"/>
  <c r="T53" i="2"/>
  <c r="B6" i="1"/>
  <c r="O6" i="1" s="1"/>
  <c r="P6" i="1" s="1"/>
  <c r="C6" i="1"/>
  <c r="B7" i="1"/>
  <c r="O7" i="1" s="1"/>
  <c r="P7" i="1" s="1"/>
  <c r="C7" i="1"/>
  <c r="B8" i="1"/>
  <c r="O8" i="1" s="1"/>
  <c r="P8" i="1" s="1"/>
  <c r="C8" i="1"/>
  <c r="B9" i="1"/>
  <c r="O9" i="1" s="1"/>
  <c r="P9" i="1" s="1"/>
  <c r="C9" i="1"/>
  <c r="B10" i="1"/>
  <c r="O10" i="1" s="1"/>
  <c r="P10" i="1" s="1"/>
  <c r="C10" i="1"/>
  <c r="B11" i="1"/>
  <c r="O11" i="1" s="1"/>
  <c r="P11" i="1" s="1"/>
  <c r="C11" i="1"/>
  <c r="B12" i="1"/>
  <c r="O12" i="1" s="1"/>
  <c r="P12" i="1" s="1"/>
  <c r="C12" i="1"/>
  <c r="B13" i="1"/>
  <c r="O13" i="1" s="1"/>
  <c r="P13" i="1" s="1"/>
  <c r="C13" i="1"/>
  <c r="B14" i="1"/>
  <c r="O14" i="1" s="1"/>
  <c r="P14" i="1" s="1"/>
  <c r="C14" i="1"/>
  <c r="B15" i="1"/>
  <c r="O15" i="1" s="1"/>
  <c r="P15" i="1" s="1"/>
  <c r="C15" i="1"/>
  <c r="B16" i="1"/>
  <c r="O16" i="1" s="1"/>
  <c r="P16" i="1" s="1"/>
  <c r="C16" i="1"/>
  <c r="B17" i="1"/>
  <c r="O17" i="1" s="1"/>
  <c r="P17" i="1" s="1"/>
  <c r="C17" i="1"/>
  <c r="B18" i="1"/>
  <c r="O18" i="1" s="1"/>
  <c r="P18" i="1" s="1"/>
  <c r="C18" i="1"/>
  <c r="B19" i="1"/>
  <c r="O19" i="1" s="1"/>
  <c r="P19" i="1" s="1"/>
  <c r="C19" i="1"/>
  <c r="B20" i="1"/>
  <c r="O20" i="1" s="1"/>
  <c r="P20" i="1" s="1"/>
  <c r="C20" i="1"/>
  <c r="B21" i="1"/>
  <c r="O21" i="1" s="1"/>
  <c r="P21" i="1" s="1"/>
  <c r="C21" i="1"/>
  <c r="B22" i="1"/>
  <c r="O22" i="1" s="1"/>
  <c r="P22" i="1" s="1"/>
  <c r="C22" i="1"/>
  <c r="B23" i="1"/>
  <c r="O23" i="1" s="1"/>
  <c r="P23" i="1" s="1"/>
  <c r="C23" i="1"/>
  <c r="B24" i="1"/>
  <c r="O24" i="1" s="1"/>
  <c r="P24" i="1" s="1"/>
  <c r="C24" i="1"/>
  <c r="B25" i="1"/>
  <c r="O25" i="1" s="1"/>
  <c r="P25" i="1" s="1"/>
  <c r="C25" i="1"/>
  <c r="B26" i="1"/>
  <c r="O26" i="1" s="1"/>
  <c r="P26" i="1" s="1"/>
  <c r="C26" i="1"/>
  <c r="B27" i="1"/>
  <c r="O27" i="1" s="1"/>
  <c r="P27" i="1" s="1"/>
  <c r="C27" i="1"/>
  <c r="B28" i="1"/>
  <c r="O28" i="1" s="1"/>
  <c r="P28" i="1" s="1"/>
  <c r="C28" i="1"/>
  <c r="B29" i="1"/>
  <c r="O29" i="1" s="1"/>
  <c r="P29" i="1" s="1"/>
  <c r="C29" i="1"/>
  <c r="B30" i="1"/>
  <c r="O30" i="1" s="1"/>
  <c r="P30" i="1" s="1"/>
  <c r="C30" i="1"/>
  <c r="B31" i="1"/>
  <c r="O31" i="1" s="1"/>
  <c r="P31" i="1" s="1"/>
  <c r="C31" i="1"/>
  <c r="B32" i="1"/>
  <c r="O32" i="1" s="1"/>
  <c r="P32" i="1" s="1"/>
  <c r="C32" i="1"/>
  <c r="B33" i="1"/>
  <c r="O33" i="1" s="1"/>
  <c r="P33" i="1" s="1"/>
  <c r="C33" i="1"/>
  <c r="B34" i="1"/>
  <c r="O34" i="1" s="1"/>
  <c r="P34" i="1" s="1"/>
  <c r="C34" i="1"/>
  <c r="B35" i="1"/>
  <c r="O35" i="1" s="1"/>
  <c r="P35" i="1" s="1"/>
  <c r="C35" i="1"/>
  <c r="B36" i="1"/>
  <c r="O36" i="1" s="1"/>
  <c r="P36" i="1" s="1"/>
  <c r="C36" i="1"/>
  <c r="B37" i="1"/>
  <c r="O37" i="1" s="1"/>
  <c r="P37" i="1" s="1"/>
  <c r="C37" i="1"/>
  <c r="B38" i="1"/>
  <c r="O38" i="1" s="1"/>
  <c r="P38" i="1" s="1"/>
  <c r="C38" i="1"/>
  <c r="B39" i="1"/>
  <c r="O39" i="1" s="1"/>
  <c r="P39" i="1" s="1"/>
  <c r="C39" i="1"/>
  <c r="B40" i="1"/>
  <c r="O40" i="1" s="1"/>
  <c r="P40" i="1" s="1"/>
  <c r="C40" i="1"/>
  <c r="B41" i="1"/>
  <c r="O41" i="1" s="1"/>
  <c r="P41" i="1" s="1"/>
  <c r="C41" i="1"/>
  <c r="B42" i="1"/>
  <c r="O42" i="1" s="1"/>
  <c r="P42" i="1" s="1"/>
  <c r="C42" i="1"/>
  <c r="B43" i="1"/>
  <c r="O43" i="1" s="1"/>
  <c r="P43" i="1" s="1"/>
  <c r="C43" i="1"/>
  <c r="B44" i="1"/>
  <c r="O44" i="1" s="1"/>
  <c r="P44" i="1" s="1"/>
  <c r="C44" i="1"/>
  <c r="B45" i="1"/>
  <c r="O45" i="1" s="1"/>
  <c r="P45" i="1" s="1"/>
  <c r="C45" i="1"/>
  <c r="B46" i="1"/>
  <c r="O46" i="1" s="1"/>
  <c r="P46" i="1" s="1"/>
  <c r="C46" i="1"/>
  <c r="B47" i="1"/>
  <c r="O47" i="1" s="1"/>
  <c r="P47" i="1" s="1"/>
  <c r="C47" i="1"/>
  <c r="B48" i="1"/>
  <c r="O48" i="1" s="1"/>
  <c r="P48" i="1" s="1"/>
  <c r="C48" i="1"/>
  <c r="B49" i="1"/>
  <c r="O49" i="1" s="1"/>
  <c r="P49" i="1" s="1"/>
  <c r="C49" i="1"/>
  <c r="B50" i="1"/>
  <c r="O50" i="1" s="1"/>
  <c r="P50" i="1" s="1"/>
  <c r="C50" i="1"/>
  <c r="B51" i="1"/>
  <c r="O51" i="1" s="1"/>
  <c r="P51" i="1" s="1"/>
  <c r="C51" i="1"/>
  <c r="B52" i="1"/>
  <c r="O52" i="1" s="1"/>
  <c r="P52" i="1" s="1"/>
  <c r="C52" i="1"/>
  <c r="B53" i="1"/>
  <c r="O53" i="1" s="1"/>
  <c r="P53" i="1" s="1"/>
  <c r="C53" i="1"/>
  <c r="B5" i="1"/>
  <c r="O5" i="1" s="1"/>
  <c r="P5" i="1" s="1"/>
  <c r="T4" i="2"/>
  <c r="U4" i="2"/>
  <c r="T5" i="2"/>
  <c r="U5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C5" i="1"/>
  <c r="T18" i="2"/>
  <c r="U18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T52" i="2"/>
  <c r="U52" i="2"/>
  <c r="U19" i="2"/>
  <c r="T19" i="2"/>
  <c r="K5" i="1" l="1"/>
  <c r="K52" i="1"/>
  <c r="K48" i="1"/>
  <c r="K44" i="1"/>
  <c r="K40" i="1"/>
  <c r="K36" i="1"/>
  <c r="K32" i="1"/>
  <c r="K28" i="1"/>
  <c r="K24" i="1"/>
  <c r="K20" i="1"/>
  <c r="K16" i="1"/>
  <c r="K12" i="1"/>
  <c r="K8" i="1"/>
  <c r="K53" i="1"/>
  <c r="K49" i="1"/>
  <c r="K45" i="1"/>
  <c r="K41" i="1"/>
  <c r="K37" i="1"/>
  <c r="K33" i="1"/>
  <c r="K29" i="1"/>
  <c r="K25" i="1"/>
  <c r="K21" i="1"/>
  <c r="K17" i="1"/>
  <c r="K13" i="1"/>
  <c r="K9" i="1"/>
  <c r="K50" i="1"/>
  <c r="K46" i="1"/>
  <c r="K42" i="1"/>
  <c r="K38" i="1"/>
  <c r="K34" i="1"/>
  <c r="K30" i="1"/>
  <c r="K26" i="1"/>
  <c r="K22" i="1"/>
  <c r="K18" i="1"/>
  <c r="K14" i="1"/>
  <c r="K10" i="1"/>
  <c r="K6" i="1"/>
  <c r="K51" i="1"/>
  <c r="K47" i="1"/>
  <c r="K43" i="1"/>
  <c r="K39" i="1"/>
  <c r="K35" i="1"/>
  <c r="K31" i="1"/>
  <c r="K27" i="1"/>
  <c r="K23" i="1"/>
  <c r="K19" i="1"/>
  <c r="K15" i="1"/>
  <c r="K11" i="1"/>
  <c r="K7" i="1"/>
</calcChain>
</file>

<file path=xl/comments1.xml><?xml version="1.0" encoding="utf-8"?>
<comments xmlns="http://schemas.openxmlformats.org/spreadsheetml/2006/main">
  <authors>
    <author>문성빈</author>
  </authors>
  <commentList>
    <comment ref="S37" authorId="0" shapeId="0">
      <text>
        <r>
          <rPr>
            <b/>
            <sz val="9"/>
            <color indexed="81"/>
            <rFont val="돋움"/>
            <family val="3"/>
            <charset val="129"/>
          </rPr>
          <t>연구분석서비스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연보상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계는</t>
        </r>
        <r>
          <rPr>
            <sz val="9"/>
            <color indexed="81"/>
            <rFont val="Tahoma"/>
            <family val="2"/>
          </rPr>
          <t xml:space="preserve"> 30,890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나와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있으나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계수한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전체값과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비교해</t>
        </r>
        <r>
          <rPr>
            <sz val="9"/>
            <color indexed="81"/>
            <rFont val="Tahoma"/>
            <family val="2"/>
          </rPr>
          <t xml:space="preserve"> 30,888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수정함</t>
        </r>
        <r>
          <rPr>
            <sz val="9"/>
            <color indexed="81"/>
            <rFont val="Tahoma"/>
            <family val="2"/>
          </rPr>
          <t xml:space="preserve">(+2)/ </t>
        </r>
        <r>
          <rPr>
            <sz val="9"/>
            <color indexed="81"/>
            <rFont val="돋움"/>
            <family val="3"/>
            <charset val="129"/>
          </rPr>
          <t>계열별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장표에는</t>
        </r>
        <r>
          <rPr>
            <sz val="9"/>
            <color indexed="81"/>
            <rFont val="Tahoma"/>
            <family val="2"/>
          </rPr>
          <t xml:space="preserve"> 30,888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표기됨</t>
        </r>
      </text>
    </comment>
  </commentList>
</comments>
</file>

<file path=xl/comments2.xml><?xml version="1.0" encoding="utf-8"?>
<comments xmlns="http://schemas.openxmlformats.org/spreadsheetml/2006/main">
  <authors>
    <author>연구분석서비스</author>
  </authors>
  <commentList>
    <comment ref="MI9" authorId="0" shapeId="0">
      <text>
        <r>
          <rPr>
            <b/>
            <sz val="9"/>
            <color indexed="81"/>
            <rFont val="돋움"/>
            <family val="3"/>
            <charset val="129"/>
          </rPr>
          <t>연구분석서비스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연보상에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나와있음
미상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맞추기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위해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처리함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JM10" authorId="0" shapeId="0">
      <text>
        <r>
          <rPr>
            <b/>
            <sz val="9"/>
            <color indexed="81"/>
            <rFont val="돋움"/>
            <family val="3"/>
            <charset val="129"/>
          </rPr>
          <t>연구분석서비스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연보에서</t>
        </r>
        <r>
          <rPr>
            <sz val="9"/>
            <color indexed="81"/>
            <rFont val="Tahoma"/>
            <family val="2"/>
          </rPr>
          <t xml:space="preserve"> 24</t>
        </r>
        <r>
          <rPr>
            <sz val="9"/>
            <color indexed="81"/>
            <rFont val="돋움"/>
            <family val="3"/>
            <charset val="129"/>
          </rPr>
          <t>임</t>
        </r>
        <r>
          <rPr>
            <sz val="9"/>
            <color indexed="81"/>
            <rFont val="Tahoma"/>
            <family val="2"/>
          </rPr>
          <t xml:space="preserve">,
</t>
        </r>
        <r>
          <rPr>
            <sz val="9"/>
            <color indexed="81"/>
            <rFont val="돋움"/>
            <family val="3"/>
            <charset val="129"/>
          </rPr>
          <t>이학계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졸업자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 xml:space="preserve"> 33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맞춰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</t>
        </r>
      </text>
    </comment>
  </commentList>
</comments>
</file>

<file path=xl/sharedStrings.xml><?xml version="1.0" encoding="utf-8"?>
<sst xmlns="http://schemas.openxmlformats.org/spreadsheetml/2006/main" count="2068" uniqueCount="215">
  <si>
    <t>국립</t>
  </si>
  <si>
    <t>공립</t>
  </si>
  <si>
    <t>사립</t>
  </si>
  <si>
    <t>연도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</si>
  <si>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</si>
  <si>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</si>
  <si>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</si>
  <si>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</si>
  <si>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</si>
  <si>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</si>
  <si>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</si>
  <si>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</si>
  <si>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</si>
  <si>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</si>
  <si>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</si>
  <si>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</si>
  <si>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</si>
  <si>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</si>
  <si>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</si>
  <si>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</si>
  <si>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</si>
  <si>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</si>
  <si>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</si>
  <si>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</si>
  <si>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</si>
  <si>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</si>
  <si>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</si>
  <si>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</si>
  <si>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</si>
  <si>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</si>
  <si>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</si>
  <si>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</si>
  <si>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</si>
  <si>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</si>
  <si>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</si>
  <si>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</si>
  <si>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</si>
  <si>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</si>
  <si>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</si>
  <si>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</si>
  <si>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</si>
  <si>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</si>
  <si>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</si>
  <si>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</si>
  <si>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</si>
  <si>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</si>
  <si>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</si>
  <si>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</si>
  <si>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</si>
  <si>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</si>
  <si>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</si>
  <si>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</si>
  <si>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</si>
  <si>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</si>
  <si>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</si>
  <si>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계</t>
  </si>
  <si>
    <t>여</t>
  </si>
  <si>
    <t>입학자</t>
  </si>
  <si>
    <t>재적학생수</t>
  </si>
  <si>
    <t>졸업자</t>
  </si>
  <si>
    <t>대학원 시도별 학생수</t>
    <phoneticPr fontId="4" type="noConversion"/>
  </si>
  <si>
    <t>2014</t>
  </si>
  <si>
    <t>계</t>
    <phoneticPr fontId="4" type="noConversion"/>
  </si>
  <si>
    <t>여</t>
    <phoneticPr fontId="4" type="noConversion"/>
  </si>
  <si>
    <t>대학원 설립별 학생수</t>
    <phoneticPr fontId="4" type="noConversion"/>
  </si>
  <si>
    <t>입학정원</t>
    <phoneticPr fontId="4" type="noConversion"/>
  </si>
  <si>
    <t>사회계열</t>
    <phoneticPr fontId="4" type="noConversion"/>
  </si>
  <si>
    <t>자연계열</t>
    <phoneticPr fontId="4" type="noConversion"/>
  </si>
  <si>
    <t>교육(사범)계열</t>
    <phoneticPr fontId="4" type="noConversion"/>
  </si>
  <si>
    <t>어문학계</t>
    <phoneticPr fontId="4" type="noConversion"/>
  </si>
  <si>
    <t>인문과학계</t>
    <phoneticPr fontId="4" type="noConversion"/>
  </si>
  <si>
    <t>이학계</t>
    <phoneticPr fontId="4" type="noConversion"/>
  </si>
  <si>
    <t>의약학계</t>
    <phoneticPr fontId="4" type="noConversion"/>
  </si>
  <si>
    <t>수산해양학계</t>
    <phoneticPr fontId="4" type="noConversion"/>
  </si>
  <si>
    <t>사범학계</t>
    <phoneticPr fontId="4" type="noConversion"/>
  </si>
  <si>
    <t>수도권</t>
    <phoneticPr fontId="4" type="noConversion"/>
  </si>
  <si>
    <t>비수도권</t>
    <phoneticPr fontId="4" type="noConversion"/>
  </si>
  <si>
    <t>전체</t>
    <phoneticPr fontId="4" type="noConversion"/>
  </si>
  <si>
    <t>전체</t>
    <phoneticPr fontId="4" type="noConversion"/>
  </si>
  <si>
    <t>국공립</t>
    <phoneticPr fontId="4" type="noConversion"/>
  </si>
  <si>
    <t>사립</t>
    <phoneticPr fontId="4" type="noConversion"/>
  </si>
  <si>
    <t>대학원 계열별 입학정원, 입학자, 재적학생수, 졸업자</t>
    <phoneticPr fontId="4" type="noConversion"/>
  </si>
  <si>
    <t>대학원 계열별 입학정원, 입학자, 재적학생수, 졸업자(~85년 이전)</t>
    <phoneticPr fontId="4" type="noConversion"/>
  </si>
  <si>
    <t>인문계열</t>
    <phoneticPr fontId="4" type="noConversion"/>
  </si>
  <si>
    <t>공학계열</t>
    <phoneticPr fontId="4" type="noConversion"/>
  </si>
  <si>
    <t>의약계열</t>
    <phoneticPr fontId="4" type="noConversion"/>
  </si>
  <si>
    <t>예체능계열</t>
    <phoneticPr fontId="4" type="noConversion"/>
  </si>
  <si>
    <t>예술학계</t>
    <phoneticPr fontId="4" type="noConversion"/>
  </si>
  <si>
    <t>사회과학계</t>
    <phoneticPr fontId="4" type="noConversion"/>
  </si>
  <si>
    <t>체육학계</t>
    <phoneticPr fontId="4" type="noConversion"/>
  </si>
  <si>
    <t>공학계</t>
    <phoneticPr fontId="4" type="noConversion"/>
  </si>
  <si>
    <t>농림학계</t>
    <phoneticPr fontId="4" type="noConversion"/>
  </si>
  <si>
    <t>입학정원</t>
    <phoneticPr fontId="4" type="noConversion"/>
  </si>
  <si>
    <t xml:space="preserve"> -</t>
  </si>
  <si>
    <t>전체</t>
    <phoneticPr fontId="4" type="noConversion"/>
  </si>
  <si>
    <t>주: 1. 폐교의 잔류 재적학생수가 포함됨</t>
    <phoneticPr fontId="4" type="noConversion"/>
  </si>
  <si>
    <t xml:space="preserve">    2. 특별법 및 타 부처 설립에 근거한 대학원이 2011년부터 정식 조사되어 학생 수에 포함됨</t>
    <phoneticPr fontId="4" type="noConversion"/>
  </si>
  <si>
    <t>출처: 한국교육개발원 [교육통계연보], https://kess.kedi.re.kr/</t>
    <phoneticPr fontId="4" type="noConversion"/>
  </si>
  <si>
    <t xml:space="preserve">     3. 수도권은 서울, 경기, 인천임</t>
    <phoneticPr fontId="4" type="noConversion"/>
  </si>
  <si>
    <t xml:space="preserve">     2. 특별법 및 타 부처 설립에 근거한 대학원이 2011년부터 정식 조사되어 학생 수에 포함됨</t>
    <phoneticPr fontId="4" type="noConversion"/>
  </si>
  <si>
    <t>출처: 한국교육개발원 [교육통계연보], https://kess.kedi.re.kr/ , 취업통계 DB</t>
    <phoneticPr fontId="4" type="noConversion"/>
  </si>
  <si>
    <t xml:space="preserve">        - 2014년~ : 조사기준일 당시에 건강보험 직장가입자, 교내취업자, 해외취업자, 농림어업종사자, 개인창작활동종사자, 1인 창(사)업자 및 프리랜서 </t>
    <phoneticPr fontId="4" type="noConversion"/>
  </si>
  <si>
    <t xml:space="preserve">        - 2011~2013년 : 조사기준일 당시에 건강보험 직장가입자, 교내취업자, 해외취업자, 영농업종사자, 개인창작활동종사자, 1인 창(사)업자 및 프리랜서 </t>
    <phoneticPr fontId="4" type="noConversion"/>
  </si>
  <si>
    <t xml:space="preserve">        - 2010년 : 조사기준일 당시에 건강보험 직장가입자 </t>
    <phoneticPr fontId="4" type="noConversion"/>
  </si>
  <si>
    <t xml:space="preserve">        - 2004~2009년 : 조사기준일 시점에 주당 18시간 이상 일하면서 노동력을 제공하고 그에 대한 일정 소득이 있는 자</t>
    <phoneticPr fontId="4" type="noConversion"/>
  </si>
  <si>
    <t xml:space="preserve">     2. 연도별 취업자 기준 정의</t>
    <phoneticPr fontId="4" type="noConversion"/>
  </si>
  <si>
    <t xml:space="preserve">        - 출처 : 한국교육개발원 고등교육기관 취업통계조사</t>
    <phoneticPr fontId="4" type="noConversion"/>
  </si>
  <si>
    <t xml:space="preserve">        - 조사 기준일 : 2011년부터(매년 12월 31일 기준)</t>
    <phoneticPr fontId="4" type="noConversion"/>
  </si>
  <si>
    <t xml:space="preserve">        - 취업률 = 취업자 / (졸업자-진학자-입대자-외국인유학생-취업불가능자-제외인정자) X 100</t>
    <phoneticPr fontId="4" type="noConversion"/>
  </si>
  <si>
    <t xml:space="preserve">        - 진학률 = 진학자 / 졸업자 X 100</t>
    <phoneticPr fontId="4" type="noConversion"/>
  </si>
  <si>
    <t xml:space="preserve">       (2011년~)</t>
    <phoneticPr fontId="4" type="noConversion"/>
  </si>
  <si>
    <t xml:space="preserve">        - 조사 기준일 : ~2009년까지(매년 4월 1일), 2010년(6월 1일), 2011년부터(매년 12월 31일 기준)</t>
    <phoneticPr fontId="4" type="noConversion"/>
  </si>
  <si>
    <t xml:space="preserve">       (2006년~2010년)</t>
    <phoneticPr fontId="4" type="noConversion"/>
  </si>
  <si>
    <t xml:space="preserve">        - 조사 기준일 : ~2009년까지(매년 4월 1일)</t>
    <phoneticPr fontId="4" type="noConversion"/>
  </si>
  <si>
    <t xml:space="preserve">        - 취업률 = 취업자 / (졸업자-진학자-입대자) X 100</t>
    <phoneticPr fontId="4" type="noConversion"/>
  </si>
  <si>
    <t xml:space="preserve">       (2004년~2005년)</t>
    <phoneticPr fontId="4" type="noConversion"/>
  </si>
  <si>
    <t xml:space="preserve">        - 출처 : 한국교육개발원 고등교육통계조사</t>
    <phoneticPr fontId="4" type="noConversion"/>
  </si>
  <si>
    <t>주: 1. 연도별 진학률 및 취업률 정의</t>
    <phoneticPr fontId="4" type="noConversion"/>
  </si>
  <si>
    <t>1979</t>
  </si>
  <si>
    <t>1978</t>
  </si>
  <si>
    <t>1977</t>
  </si>
  <si>
    <t>1976</t>
  </si>
  <si>
    <t>1975</t>
  </si>
  <si>
    <t>1974</t>
  </si>
  <si>
    <t>1973</t>
  </si>
  <si>
    <t>1972</t>
  </si>
  <si>
    <t>1971</t>
  </si>
  <si>
    <t>1970</t>
  </si>
  <si>
    <t>1969</t>
  </si>
  <si>
    <t>1968</t>
  </si>
  <si>
    <t>1967</t>
  </si>
  <si>
    <t>1966</t>
  </si>
  <si>
    <t>1965</t>
  </si>
  <si>
    <t>기타</t>
    <phoneticPr fontId="4" type="noConversion"/>
  </si>
  <si>
    <t>제외인정자</t>
    <phoneticPr fontId="4" type="noConversion"/>
  </si>
  <si>
    <t>취업불가능자</t>
    <phoneticPr fontId="4" type="noConversion"/>
  </si>
  <si>
    <t>외국인유학생</t>
    <phoneticPr fontId="4" type="noConversion"/>
  </si>
  <si>
    <t>미상</t>
    <phoneticPr fontId="4" type="noConversion"/>
  </si>
  <si>
    <t>무직</t>
    <phoneticPr fontId="4" type="noConversion"/>
  </si>
  <si>
    <t>입대자</t>
    <phoneticPr fontId="4" type="noConversion"/>
  </si>
  <si>
    <t>취업자</t>
    <phoneticPr fontId="4" type="noConversion"/>
  </si>
  <si>
    <t>진학자</t>
    <phoneticPr fontId="4" type="noConversion"/>
  </si>
  <si>
    <t>졸업자</t>
    <phoneticPr fontId="4" type="noConversion"/>
  </si>
  <si>
    <t>취업률</t>
    <phoneticPr fontId="4" type="noConversion"/>
  </si>
  <si>
    <t>진학률</t>
    <phoneticPr fontId="4" type="noConversion"/>
  </si>
  <si>
    <t>연도</t>
    <phoneticPr fontId="4" type="noConversion"/>
  </si>
  <si>
    <t>대학원 졸업 상황</t>
    <phoneticPr fontId="4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</si>
  <si>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</si>
  <si>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</si>
  <si>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</si>
  <si>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4" type="noConversion"/>
  </si>
  <si>
    <t>사망</t>
  </si>
  <si>
    <t>미상</t>
  </si>
  <si>
    <t>무직</t>
  </si>
  <si>
    <t>입대자</t>
  </si>
  <si>
    <t>취업자</t>
  </si>
  <si>
    <t>진학자</t>
  </si>
  <si>
    <t>취업률</t>
  </si>
  <si>
    <t>진학률</t>
  </si>
  <si>
    <t>사망</t>
    <phoneticPr fontId="4" type="noConversion"/>
  </si>
  <si>
    <t>미상</t>
    <phoneticPr fontId="4" type="noConversion"/>
  </si>
  <si>
    <t>무직</t>
    <phoneticPr fontId="4" type="noConversion"/>
  </si>
  <si>
    <t>입대자</t>
    <phoneticPr fontId="4" type="noConversion"/>
  </si>
  <si>
    <t>취업자</t>
    <phoneticPr fontId="4" type="noConversion"/>
  </si>
  <si>
    <t>진학자</t>
    <phoneticPr fontId="4" type="noConversion"/>
  </si>
  <si>
    <t>졸업자</t>
    <phoneticPr fontId="4" type="noConversion"/>
  </si>
  <si>
    <t>취업률</t>
    <phoneticPr fontId="4" type="noConversion"/>
  </si>
  <si>
    <t>진학률</t>
    <phoneticPr fontId="4" type="noConversion"/>
  </si>
  <si>
    <t>진학률</t>
    <phoneticPr fontId="4" type="noConversion"/>
  </si>
  <si>
    <t>미상</t>
    <phoneticPr fontId="4" type="noConversion"/>
  </si>
  <si>
    <t>취업률</t>
    <phoneticPr fontId="4" type="noConversion"/>
  </si>
  <si>
    <t>입대자</t>
    <phoneticPr fontId="4" type="noConversion"/>
  </si>
  <si>
    <t>취업자</t>
    <phoneticPr fontId="4" type="noConversion"/>
  </si>
  <si>
    <t>진학자</t>
    <phoneticPr fontId="4" type="noConversion"/>
  </si>
  <si>
    <t>졸업자</t>
    <phoneticPr fontId="4" type="noConversion"/>
  </si>
  <si>
    <t>재외국민</t>
    <phoneticPr fontId="4" type="noConversion"/>
  </si>
  <si>
    <t>취업불가능자</t>
    <phoneticPr fontId="4" type="noConversion"/>
  </si>
  <si>
    <t>외국인유학생</t>
    <phoneticPr fontId="4" type="noConversion"/>
  </si>
  <si>
    <t>기타</t>
    <phoneticPr fontId="4" type="noConversion"/>
  </si>
  <si>
    <t>제외인정자</t>
    <phoneticPr fontId="4" type="noConversion"/>
  </si>
  <si>
    <t>외국인유학생</t>
    <phoneticPr fontId="4" type="noConversion"/>
  </si>
  <si>
    <t>무직</t>
    <phoneticPr fontId="4" type="noConversion"/>
  </si>
  <si>
    <t>취업자</t>
    <phoneticPr fontId="4" type="noConversion"/>
  </si>
  <si>
    <t>기타</t>
    <phoneticPr fontId="4" type="noConversion"/>
  </si>
  <si>
    <t>진학자</t>
    <phoneticPr fontId="4" type="noConversion"/>
  </si>
  <si>
    <t>취업률</t>
    <phoneticPr fontId="4" type="noConversion"/>
  </si>
  <si>
    <t>사범계</t>
  </si>
  <si>
    <t>수산해양학계</t>
  </si>
  <si>
    <t>농림학계</t>
  </si>
  <si>
    <t>의약학계</t>
  </si>
  <si>
    <t>공학계</t>
  </si>
  <si>
    <t>이학계</t>
  </si>
  <si>
    <t>체육학계</t>
    <phoneticPr fontId="4" type="noConversion"/>
  </si>
  <si>
    <t>사회과학계</t>
    <phoneticPr fontId="4" type="noConversion"/>
  </si>
  <si>
    <t>인문과학계</t>
    <phoneticPr fontId="4" type="noConversion"/>
  </si>
  <si>
    <t>예술학계</t>
    <phoneticPr fontId="4" type="noConversion"/>
  </si>
  <si>
    <t>어문학계</t>
    <phoneticPr fontId="4" type="noConversion"/>
  </si>
  <si>
    <t>교육(사범)계열</t>
    <phoneticPr fontId="4" type="noConversion"/>
  </si>
  <si>
    <t>예체능계열</t>
    <phoneticPr fontId="4" type="noConversion"/>
  </si>
  <si>
    <t>의약계열</t>
    <phoneticPr fontId="4" type="noConversion"/>
  </si>
  <si>
    <t>자연계열</t>
    <phoneticPr fontId="4" type="noConversion"/>
  </si>
  <si>
    <t>공학계열</t>
    <phoneticPr fontId="4" type="noConversion"/>
  </si>
  <si>
    <t>사회계열</t>
    <phoneticPr fontId="4" type="noConversion"/>
  </si>
  <si>
    <t>인문계열</t>
  </si>
  <si>
    <t>대학원 계열별 취업률</t>
    <phoneticPr fontId="4" type="noConversion"/>
  </si>
  <si>
    <t>* 한국교육개발원은 1999년부터 교육통계조사를 담당하였으며 이전 데이터는 교육통계연보로만 확인가능함</t>
    <phoneticPr fontId="25" type="noConversion"/>
  </si>
  <si>
    <t>* 한국교육개발원은 1999년부터 교육통계조사를 담당하였으며 이전 데이터는 교육통계연보로만 확인가능함</t>
    <phoneticPr fontId="25" type="noConversion"/>
  </si>
  <si>
    <t>주: 1965년~1998년까지 대학원은 인가정원 데이터만 조사하여 입학정원은 없음</t>
    <phoneticPr fontId="4" type="noConversion"/>
  </si>
  <si>
    <t>학생수</t>
    <phoneticPr fontId="4" type="noConversion"/>
  </si>
  <si>
    <t xml:space="preserve">       (1965년~2003년)</t>
    <phoneticPr fontId="4" type="noConversion"/>
  </si>
  <si>
    <t>주: 졸업상황 sheet 의 주석 참고</t>
    <phoneticPr fontId="17" type="noConversion"/>
  </si>
  <si>
    <t>* 한국교육개발원은 1999년부터 교육통계조사를 담당하였으며 이전 데이터는 교육통계연보로만 확인가능함</t>
    <phoneticPr fontId="25" type="noConversion"/>
  </si>
  <si>
    <t>1985년이전</t>
    <phoneticPr fontId="4" type="noConversion"/>
  </si>
  <si>
    <t>* 2024년 부터 대학원 입학정원은 총정원으로 조사하여 계열별 산출 불가 함</t>
    <phoneticPr fontId="17" type="noConversion"/>
  </si>
  <si>
    <t xml:space="preserve">     3.  2024년 자료는 2025년 12월 말에 발표됨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</si>
</sst>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_);[Red]\(#,##0\)"/>
    <numFmt numFmtId="177" formatCode="0.0_ "/>
    <numFmt numFmtId="178" formatCode="_-* #,##0.0_-;\-* #,##0.0_-;_-* &quot;-&quot;??_-;_-@_-"/>
    <numFmt numFmtId="179" formatCode="_-* #,##0.0_-;\-* #,##0.0_-;_-* &quot;-&quot;_-;_-@_-"/>
    <numFmt numFmtId="180" formatCode="#,##0.0_);[Red]\(#,##0.0\)"/>
  </numFmts>
  <fonts count="35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name val="Arial"/>
      <family val="2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11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</font>
    <font>
      <sz val="10"/>
      <color theme="0"/>
      <name val="맑은 고딕"/>
      <family val="3"/>
      <charset val="129"/>
      <scheme val="minor"/>
    </font>
    <font>
      <b/>
      <sz val="10"/>
      <color theme="8" tint="-0.499984740745262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theme="8" tint="-0.499984740745262"/>
      <name val="맑은 고딕"/>
      <family val="3"/>
      <charset val="129"/>
      <scheme val="minor"/>
    </font>
    <font>
      <b/>
      <sz val="10"/>
      <color theme="4"/>
      <name val="맑은 고딕"/>
      <family val="3"/>
      <charset val="129"/>
      <scheme val="minor"/>
    </font>
    <font>
      <sz val="10"/>
      <color theme="4"/>
      <name val="맑은 고딕"/>
      <family val="3"/>
      <charset val="129"/>
      <scheme val="minor"/>
    </font>
    <font>
      <b/>
      <sz val="10"/>
      <name val="맑은 고딕"/>
      <family val="3"/>
      <charset val="129"/>
    </font>
  </fonts>
  <fills count="15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</borders>
  <cellStyleXfs count="496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3" fillId="0" borderId="0">
      <alignment vertical="center"/>
    </xf>
    <xf numFmtId="0" fontId="15" fillId="0" borderId="0" applyNumberFormat="0" applyFont="0" applyFill="0" applyBorder="0" applyAlignment="0" applyProtection="0"/>
    <xf numFmtId="0" fontId="3" fillId="0" borderId="0">
      <alignment vertical="center"/>
    </xf>
    <xf numFmtId="0" fontId="15" fillId="0" borderId="0" applyNumberFormat="0" applyFont="0" applyFill="0" applyBorder="0" applyAlignment="0" applyProtection="0"/>
    <xf numFmtId="0" fontId="3" fillId="0" borderId="0">
      <alignment vertical="center"/>
    </xf>
    <xf numFmtId="0" fontId="15" fillId="0" borderId="0" applyNumberFormat="0" applyFont="0" applyFill="0" applyBorder="0" applyAlignment="0" applyProtection="0"/>
    <xf numFmtId="0" fontId="3" fillId="0" borderId="0">
      <alignment vertical="center"/>
    </xf>
    <xf numFmtId="0" fontId="15" fillId="0" borderId="0" applyNumberFormat="0" applyFont="0" applyFill="0" applyBorder="0" applyAlignment="0" applyProtection="0"/>
    <xf numFmtId="0" fontId="3" fillId="0" borderId="0">
      <alignment vertical="center"/>
    </xf>
    <xf numFmtId="0" fontId="15" fillId="0" borderId="0" applyNumberFormat="0" applyFont="0" applyFill="0" applyBorder="0" applyAlignment="0" applyProtection="0"/>
    <xf numFmtId="0" fontId="3" fillId="0" borderId="0">
      <alignment vertical="center"/>
    </xf>
    <xf numFmtId="0" fontId="15" fillId="0" borderId="0" applyNumberFormat="0" applyFont="0" applyFill="0" applyBorder="0" applyAlignment="0" applyProtection="0"/>
    <xf numFmtId="0" fontId="3" fillId="0" borderId="0">
      <alignment vertical="center"/>
    </xf>
    <xf numFmtId="0" fontId="15" fillId="0" borderId="0" applyNumberFormat="0" applyFont="0" applyFill="0" applyBorder="0" applyAlignment="0" applyProtection="0"/>
    <xf numFmtId="0" fontId="3" fillId="0" borderId="0">
      <alignment vertical="center"/>
    </xf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15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15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15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15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15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15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696">
    <xf numFmtId="0" fontId="0" fillId="0" borderId="0" xfId="0">
      <alignment vertical="center"/>
    </xf>
    <xf numFmtId="0" fontId="9" fillId="0" borderId="0" xfId="0" applyFont="1" applyFill="1">
      <alignment vertical="center"/>
    </xf>
    <xf numFmtId="0" fontId="0" fillId="0" borderId="0" xfId="0">
      <alignment vertical="center"/>
    </xf>
    <xf numFmtId="176" fontId="8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0" fontId="9" fillId="0" borderId="0" xfId="0" applyFont="1" applyAlignment="1">
      <alignment horizontal="center" vertical="center"/>
    </xf>
    <xf numFmtId="41" fontId="0" fillId="0" borderId="0" xfId="0" applyNumberFormat="1">
      <alignment vertical="center"/>
    </xf>
    <xf numFmtId="41" fontId="9" fillId="0" borderId="0" xfId="0" applyNumberFormat="1" applyFont="1">
      <alignment vertical="center"/>
    </xf>
    <xf numFmtId="41" fontId="5" fillId="0" borderId="1" xfId="0" applyNumberFormat="1" applyFont="1" applyBorder="1" applyAlignment="1">
      <alignment horizontal="right"/>
    </xf>
    <xf numFmtId="41" fontId="9" fillId="0" borderId="1" xfId="1" applyNumberFormat="1" applyFont="1" applyBorder="1" applyAlignment="1">
      <alignment horizontal="right" vertical="center"/>
    </xf>
    <xf numFmtId="41" fontId="11" fillId="0" borderId="1" xfId="0" applyNumberFormat="1" applyFont="1" applyBorder="1" applyAlignment="1">
      <alignment horizontal="right" vertical="center" wrapText="1"/>
    </xf>
    <xf numFmtId="41" fontId="5" fillId="0" borderId="1" xfId="0" applyNumberFormat="1" applyFont="1" applyFill="1" applyBorder="1" applyAlignment="1">
      <alignment horizontal="right" vertical="center"/>
    </xf>
    <xf numFmtId="41" fontId="5" fillId="0" borderId="2" xfId="0" applyNumberFormat="1" applyFont="1" applyBorder="1" applyAlignment="1">
      <alignment horizontal="right"/>
    </xf>
    <xf numFmtId="41" fontId="9" fillId="0" borderId="39" xfId="0" applyNumberFormat="1" applyFont="1" applyFill="1" applyBorder="1" applyAlignment="1">
      <alignment horizontal="right" vertical="center"/>
    </xf>
    <xf numFmtId="41" fontId="11" fillId="0" borderId="39" xfId="1" applyNumberFormat="1" applyFont="1" applyBorder="1" applyAlignment="1">
      <alignment horizontal="right" vertical="center" wrapText="1"/>
    </xf>
    <xf numFmtId="41" fontId="9" fillId="0" borderId="39" xfId="1" applyNumberFormat="1" applyFont="1" applyFill="1" applyBorder="1" applyAlignment="1">
      <alignment horizontal="right" vertical="center"/>
    </xf>
    <xf numFmtId="41" fontId="11" fillId="0" borderId="39" xfId="0" applyNumberFormat="1" applyFont="1" applyBorder="1" applyAlignment="1">
      <alignment horizontal="right" vertical="center" wrapText="1"/>
    </xf>
    <xf numFmtId="41" fontId="9" fillId="0" borderId="39" xfId="1" applyNumberFormat="1" applyFont="1" applyBorder="1" applyAlignment="1">
      <alignment horizontal="right" vertical="center"/>
    </xf>
    <xf numFmtId="41" fontId="11" fillId="0" borderId="1" xfId="1" applyNumberFormat="1" applyFont="1" applyBorder="1" applyAlignment="1">
      <alignment horizontal="right" vertical="center" wrapText="1"/>
    </xf>
    <xf numFmtId="41" fontId="5" fillId="0" borderId="1" xfId="1" applyNumberFormat="1" applyFont="1" applyFill="1" applyBorder="1" applyAlignment="1">
      <alignment horizontal="right" vertical="center"/>
    </xf>
    <xf numFmtId="41" fontId="9" fillId="0" borderId="1" xfId="1" applyNumberFormat="1" applyFont="1" applyFill="1" applyBorder="1">
      <alignment vertical="center"/>
    </xf>
    <xf numFmtId="41" fontId="9" fillId="0" borderId="1" xfId="1" applyNumberFormat="1" applyFont="1" applyFill="1" applyBorder="1" applyAlignment="1">
      <alignment horizontal="right" vertical="center"/>
    </xf>
    <xf numFmtId="41" fontId="9" fillId="0" borderId="1" xfId="0" applyNumberFormat="1" applyFont="1" applyFill="1" applyBorder="1">
      <alignment vertical="center"/>
    </xf>
    <xf numFmtId="41" fontId="9" fillId="5" borderId="1" xfId="2" applyNumberFormat="1" applyFont="1" applyFill="1" applyBorder="1">
      <alignment vertical="center"/>
    </xf>
    <xf numFmtId="41" fontId="9" fillId="0" borderId="1" xfId="2" applyNumberFormat="1" applyFont="1" applyFill="1" applyBorder="1">
      <alignment vertical="center"/>
    </xf>
    <xf numFmtId="41" fontId="9" fillId="0" borderId="1" xfId="1" applyNumberFormat="1" applyFont="1" applyBorder="1">
      <alignment vertical="center"/>
    </xf>
    <xf numFmtId="41" fontId="9" fillId="0" borderId="1" xfId="2" applyNumberFormat="1" applyFont="1" applyBorder="1">
      <alignment vertical="center"/>
    </xf>
    <xf numFmtId="176" fontId="14" fillId="9" borderId="5" xfId="0" applyNumberFormat="1" applyFont="1" applyFill="1" applyBorder="1" applyAlignment="1">
      <alignment horizontal="center" vertical="center" wrapText="1"/>
    </xf>
    <xf numFmtId="176" fontId="14" fillId="9" borderId="43" xfId="0" applyNumberFormat="1" applyFont="1" applyFill="1" applyBorder="1" applyAlignment="1">
      <alignment horizontal="center" vertical="center" wrapText="1"/>
    </xf>
    <xf numFmtId="41" fontId="5" fillId="0" borderId="13" xfId="0" applyNumberFormat="1" applyFont="1" applyFill="1" applyBorder="1" applyAlignment="1">
      <alignment horizontal="right" vertical="center"/>
    </xf>
    <xf numFmtId="41" fontId="5" fillId="0" borderId="13" xfId="0" applyNumberFormat="1" applyFont="1" applyBorder="1" applyAlignment="1">
      <alignment horizontal="right"/>
    </xf>
    <xf numFmtId="176" fontId="14" fillId="3" borderId="43" xfId="0" applyNumberFormat="1" applyFont="1" applyFill="1" applyBorder="1" applyAlignment="1">
      <alignment horizontal="center" vertical="center" wrapText="1"/>
    </xf>
    <xf numFmtId="41" fontId="5" fillId="0" borderId="45" xfId="0" applyNumberFormat="1" applyFont="1" applyBorder="1" applyAlignment="1">
      <alignment horizontal="right"/>
    </xf>
    <xf numFmtId="41" fontId="9" fillId="0" borderId="47" xfId="0" applyNumberFormat="1" applyFont="1" applyFill="1" applyBorder="1" applyAlignment="1">
      <alignment horizontal="right" vertical="center"/>
    </xf>
    <xf numFmtId="41" fontId="9" fillId="0" borderId="13" xfId="1" applyNumberFormat="1" applyFont="1" applyFill="1" applyBorder="1">
      <alignment vertical="center"/>
    </xf>
    <xf numFmtId="41" fontId="9" fillId="0" borderId="13" xfId="2" applyNumberFormat="1" applyFont="1" applyFill="1" applyBorder="1">
      <alignment vertical="center"/>
    </xf>
    <xf numFmtId="41" fontId="9" fillId="0" borderId="13" xfId="2" applyNumberFormat="1" applyFont="1" applyBorder="1">
      <alignment vertical="center"/>
    </xf>
    <xf numFmtId="0" fontId="5" fillId="0" borderId="53" xfId="0" applyFont="1" applyFill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41" fontId="9" fillId="5" borderId="4" xfId="2" applyNumberFormat="1" applyFont="1" applyFill="1" applyBorder="1">
      <alignment vertical="center"/>
    </xf>
    <xf numFmtId="176" fontId="7" fillId="0" borderId="0" xfId="0" applyNumberFormat="1" applyFont="1">
      <alignment vertical="center"/>
    </xf>
    <xf numFmtId="41" fontId="11" fillId="0" borderId="1" xfId="0" applyNumberFormat="1" applyFont="1" applyFill="1" applyBorder="1" applyAlignment="1">
      <alignment horizontal="right" vertical="center" wrapText="1"/>
    </xf>
    <xf numFmtId="0" fontId="5" fillId="0" borderId="55" xfId="0" applyFont="1" applyFill="1" applyBorder="1" applyAlignment="1">
      <alignment horizontal="center" vertical="center"/>
    </xf>
    <xf numFmtId="41" fontId="18" fillId="0" borderId="39" xfId="0" applyNumberFormat="1" applyFont="1" applyFill="1" applyBorder="1" applyAlignment="1">
      <alignment horizontal="right" vertical="center" wrapText="1"/>
    </xf>
    <xf numFmtId="41" fontId="10" fillId="0" borderId="1" xfId="0" applyNumberFormat="1" applyFont="1" applyBorder="1" applyAlignment="1">
      <alignment horizontal="right" vertical="center" wrapText="1"/>
    </xf>
    <xf numFmtId="41" fontId="0" fillId="0" borderId="0" xfId="222" applyFont="1">
      <alignment vertical="center"/>
    </xf>
    <xf numFmtId="41" fontId="11" fillId="0" borderId="3" xfId="0" applyNumberFormat="1" applyFont="1" applyBorder="1" applyAlignment="1">
      <alignment horizontal="right" vertical="center" wrapText="1"/>
    </xf>
    <xf numFmtId="41" fontId="9" fillId="0" borderId="1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41" fontId="9" fillId="0" borderId="1" xfId="2" applyFont="1" applyBorder="1">
      <alignment vertical="center"/>
    </xf>
    <xf numFmtId="41" fontId="9" fillId="0" borderId="13" xfId="0" applyNumberFormat="1" applyFont="1" applyBorder="1" applyAlignment="1">
      <alignment horizontal="right" vertical="center"/>
    </xf>
    <xf numFmtId="176" fontId="9" fillId="0" borderId="1" xfId="0" applyNumberFormat="1" applyFont="1" applyBorder="1" applyAlignment="1">
      <alignment horizontal="right" vertical="center"/>
    </xf>
    <xf numFmtId="176" fontId="14" fillId="3" borderId="5" xfId="0" applyNumberFormat="1" applyFont="1" applyFill="1" applyBorder="1" applyAlignment="1">
      <alignment horizontal="center" vertical="center" wrapText="1"/>
    </xf>
    <xf numFmtId="41" fontId="9" fillId="0" borderId="1" xfId="0" applyNumberFormat="1" applyFont="1" applyFill="1" applyBorder="1" applyAlignment="1">
      <alignment horizontal="right" vertical="center"/>
    </xf>
    <xf numFmtId="176" fontId="9" fillId="0" borderId="0" xfId="0" applyNumberFormat="1" applyFont="1">
      <alignment vertical="center"/>
    </xf>
    <xf numFmtId="41" fontId="18" fillId="0" borderId="1" xfId="0" applyNumberFormat="1" applyFont="1" applyBorder="1">
      <alignment vertical="center"/>
    </xf>
    <xf numFmtId="176" fontId="10" fillId="0" borderId="0" xfId="0" applyNumberFormat="1" applyFont="1">
      <alignment vertical="center"/>
    </xf>
    <xf numFmtId="0" fontId="18" fillId="0" borderId="0" xfId="0" applyFont="1">
      <alignment vertical="center"/>
    </xf>
    <xf numFmtId="176" fontId="18" fillId="0" borderId="0" xfId="0" applyNumberFormat="1" applyFont="1">
      <alignment vertical="center"/>
    </xf>
    <xf numFmtId="176" fontId="23" fillId="0" borderId="0" xfId="0" applyNumberFormat="1" applyFont="1">
      <alignment vertical="center"/>
    </xf>
    <xf numFmtId="41" fontId="18" fillId="5" borderId="4" xfId="0" applyNumberFormat="1" applyFont="1" applyFill="1" applyBorder="1">
      <alignment vertical="center"/>
    </xf>
    <xf numFmtId="41" fontId="18" fillId="5" borderId="1" xfId="0" applyNumberFormat="1" applyFont="1" applyFill="1" applyBorder="1">
      <alignment vertical="center"/>
    </xf>
    <xf numFmtId="41" fontId="18" fillId="0" borderId="13" xfId="0" applyNumberFormat="1" applyFont="1" applyBorder="1">
      <alignment vertical="center"/>
    </xf>
    <xf numFmtId="0" fontId="18" fillId="0" borderId="0" xfId="0" applyFont="1" applyFill="1" applyAlignment="1">
      <alignment horizontal="left" vertical="center"/>
    </xf>
    <xf numFmtId="176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18" fillId="0" borderId="0" xfId="0" quotePrefix="1" applyFont="1" applyAlignment="1">
      <alignment vertical="center"/>
    </xf>
    <xf numFmtId="0" fontId="24" fillId="0" borderId="0" xfId="0" quotePrefix="1" applyFont="1" applyAlignment="1">
      <alignment horizontal="left" vertical="center"/>
    </xf>
    <xf numFmtId="176" fontId="18" fillId="0" borderId="0" xfId="0" quotePrefix="1" applyNumberFormat="1" applyFont="1" applyAlignment="1">
      <alignment horizontal="left" vertical="center"/>
    </xf>
    <xf numFmtId="0" fontId="18" fillId="0" borderId="0" xfId="0" quotePrefix="1" applyFont="1" applyAlignment="1">
      <alignment horizontal="left" vertical="center"/>
    </xf>
    <xf numFmtId="41" fontId="24" fillId="0" borderId="0" xfId="2" applyFont="1" applyFill="1" applyBorder="1">
      <alignment vertical="center"/>
    </xf>
    <xf numFmtId="179" fontId="24" fillId="0" borderId="0" xfId="2" applyNumberFormat="1" applyFont="1" applyFill="1" applyBorder="1">
      <alignment vertical="center"/>
    </xf>
    <xf numFmtId="179" fontId="18" fillId="0" borderId="0" xfId="2" applyNumberFormat="1" applyFont="1" applyFill="1" applyBorder="1">
      <alignment vertical="center"/>
    </xf>
    <xf numFmtId="176" fontId="24" fillId="0" borderId="0" xfId="0" applyNumberFormat="1" applyFont="1" applyAlignment="1">
      <alignment horizontal="left" vertical="center"/>
    </xf>
    <xf numFmtId="0" fontId="12" fillId="0" borderId="0" xfId="3" applyFont="1">
      <alignment vertical="center"/>
    </xf>
    <xf numFmtId="41" fontId="9" fillId="5" borderId="84" xfId="0" applyNumberFormat="1" applyFont="1" applyFill="1" applyBorder="1" applyAlignment="1">
      <alignment horizontal="right" vertical="center"/>
    </xf>
    <xf numFmtId="41" fontId="9" fillId="5" borderId="84" xfId="0" applyNumberFormat="1" applyFont="1" applyFill="1" applyBorder="1">
      <alignment vertical="center"/>
    </xf>
    <xf numFmtId="41" fontId="9" fillId="5" borderId="85" xfId="0" applyNumberFormat="1" applyFont="1" applyFill="1" applyBorder="1">
      <alignment vertical="center"/>
    </xf>
    <xf numFmtId="41" fontId="9" fillId="5" borderId="86" xfId="0" applyNumberFormat="1" applyFont="1" applyFill="1" applyBorder="1">
      <alignment vertical="center"/>
    </xf>
    <xf numFmtId="41" fontId="5" fillId="5" borderId="87" xfId="0" applyNumberFormat="1" applyFont="1" applyFill="1" applyBorder="1" applyAlignment="1">
      <alignment horizontal="right"/>
    </xf>
    <xf numFmtId="41" fontId="5" fillId="5" borderId="88" xfId="0" applyNumberFormat="1" applyFont="1" applyFill="1" applyBorder="1" applyAlignment="1">
      <alignment horizontal="right"/>
    </xf>
    <xf numFmtId="41" fontId="9" fillId="5" borderId="89" xfId="1" applyNumberFormat="1" applyFont="1" applyFill="1" applyBorder="1" applyAlignment="1">
      <alignment horizontal="right" vertical="center"/>
    </xf>
    <xf numFmtId="41" fontId="9" fillId="5" borderId="87" xfId="1" applyNumberFormat="1" applyFont="1" applyFill="1" applyBorder="1" applyAlignment="1">
      <alignment horizontal="right" vertical="center"/>
    </xf>
    <xf numFmtId="41" fontId="11" fillId="0" borderId="15" xfId="0" applyNumberFormat="1" applyFont="1" applyBorder="1" applyAlignment="1">
      <alignment horizontal="right" vertical="center" wrapText="1"/>
    </xf>
    <xf numFmtId="41" fontId="5" fillId="0" borderId="15" xfId="0" applyNumberFormat="1" applyFont="1" applyFill="1" applyBorder="1" applyAlignment="1">
      <alignment horizontal="right" vertical="center"/>
    </xf>
    <xf numFmtId="41" fontId="11" fillId="0" borderId="15" xfId="0" applyNumberFormat="1" applyFont="1" applyFill="1" applyBorder="1" applyAlignment="1">
      <alignment horizontal="right" vertical="center" wrapText="1"/>
    </xf>
    <xf numFmtId="41" fontId="5" fillId="0" borderId="16" xfId="0" applyNumberFormat="1" applyFont="1" applyFill="1" applyBorder="1" applyAlignment="1">
      <alignment horizontal="right" vertical="center"/>
    </xf>
    <xf numFmtId="41" fontId="9" fillId="7" borderId="87" xfId="0" applyNumberFormat="1" applyFont="1" applyFill="1" applyBorder="1" applyAlignment="1">
      <alignment horizontal="right" vertical="center"/>
    </xf>
    <xf numFmtId="41" fontId="9" fillId="7" borderId="87" xfId="1" applyNumberFormat="1" applyFont="1" applyFill="1" applyBorder="1" applyAlignment="1">
      <alignment horizontal="right" vertical="center"/>
    </xf>
    <xf numFmtId="41" fontId="9" fillId="7" borderId="90" xfId="1" applyNumberFormat="1" applyFont="1" applyFill="1" applyBorder="1" applyAlignment="1">
      <alignment horizontal="right" vertical="center"/>
    </xf>
    <xf numFmtId="41" fontId="9" fillId="7" borderId="84" xfId="0" applyNumberFormat="1" applyFont="1" applyFill="1" applyBorder="1" applyAlignment="1">
      <alignment horizontal="right" vertical="center"/>
    </xf>
    <xf numFmtId="41" fontId="9" fillId="7" borderId="84" xfId="1" applyNumberFormat="1" applyFont="1" applyFill="1" applyBorder="1" applyAlignment="1">
      <alignment horizontal="right" vertical="center"/>
    </xf>
    <xf numFmtId="41" fontId="9" fillId="7" borderId="91" xfId="1" applyNumberFormat="1" applyFont="1" applyFill="1" applyBorder="1" applyAlignment="1">
      <alignment horizontal="right" vertical="center"/>
    </xf>
    <xf numFmtId="41" fontId="26" fillId="5" borderId="84" xfId="0" applyNumberFormat="1" applyFont="1" applyFill="1" applyBorder="1" applyAlignment="1">
      <alignment horizontal="right" vertical="center"/>
    </xf>
    <xf numFmtId="41" fontId="26" fillId="0" borderId="1" xfId="0" applyNumberFormat="1" applyFont="1" applyFill="1" applyBorder="1" applyAlignment="1">
      <alignment horizontal="right" vertical="center"/>
    </xf>
    <xf numFmtId="41" fontId="26" fillId="0" borderId="13" xfId="0" applyNumberFormat="1" applyFont="1" applyFill="1" applyBorder="1" applyAlignment="1">
      <alignment horizontal="right" vertical="center"/>
    </xf>
    <xf numFmtId="41" fontId="26" fillId="5" borderId="84" xfId="0" applyNumberFormat="1" applyFont="1" applyFill="1" applyBorder="1">
      <alignment vertical="center"/>
    </xf>
    <xf numFmtId="41" fontId="26" fillId="5" borderId="85" xfId="0" applyNumberFormat="1" applyFont="1" applyFill="1" applyBorder="1">
      <alignment vertical="center"/>
    </xf>
    <xf numFmtId="41" fontId="26" fillId="0" borderId="2" xfId="0" applyNumberFormat="1" applyFont="1" applyFill="1" applyBorder="1" applyAlignment="1">
      <alignment horizontal="right" vertical="center"/>
    </xf>
    <xf numFmtId="41" fontId="26" fillId="0" borderId="45" xfId="0" applyNumberFormat="1" applyFont="1" applyFill="1" applyBorder="1" applyAlignment="1">
      <alignment horizontal="right" vertical="center"/>
    </xf>
    <xf numFmtId="41" fontId="26" fillId="5" borderId="86" xfId="0" applyNumberFormat="1" applyFont="1" applyFill="1" applyBorder="1">
      <alignment vertical="center"/>
    </xf>
    <xf numFmtId="41" fontId="26" fillId="0" borderId="39" xfId="0" applyNumberFormat="1" applyFont="1" applyFill="1" applyBorder="1" applyAlignment="1">
      <alignment horizontal="right" vertical="center"/>
    </xf>
    <xf numFmtId="41" fontId="26" fillId="0" borderId="47" xfId="0" applyNumberFormat="1" applyFont="1" applyFill="1" applyBorder="1" applyAlignment="1">
      <alignment horizontal="right" vertical="center"/>
    </xf>
    <xf numFmtId="41" fontId="26" fillId="5" borderId="34" xfId="0" applyNumberFormat="1" applyFont="1" applyFill="1" applyBorder="1" applyAlignment="1">
      <alignment horizontal="right" vertical="center"/>
    </xf>
    <xf numFmtId="41" fontId="9" fillId="0" borderId="13" xfId="0" applyNumberFormat="1" applyFont="1" applyFill="1" applyBorder="1">
      <alignment vertical="center"/>
    </xf>
    <xf numFmtId="0" fontId="16" fillId="0" borderId="0" xfId="0" applyFont="1">
      <alignment vertical="center"/>
    </xf>
    <xf numFmtId="0" fontId="13" fillId="2" borderId="10" xfId="0" applyFont="1" applyFill="1" applyBorder="1" applyAlignment="1">
      <alignment horizontal="center" vertical="center"/>
    </xf>
    <xf numFmtId="0" fontId="13" fillId="4" borderId="36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13" fillId="3" borderId="37" xfId="0" applyFont="1" applyFill="1" applyBorder="1" applyAlignment="1">
      <alignment horizontal="center" vertical="center"/>
    </xf>
    <xf numFmtId="0" fontId="13" fillId="6" borderId="36" xfId="0" applyFont="1" applyFill="1" applyBorder="1" applyAlignment="1">
      <alignment horizontal="center" vertical="center"/>
    </xf>
    <xf numFmtId="0" fontId="13" fillId="6" borderId="33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41" fontId="27" fillId="5" borderId="35" xfId="0" applyNumberFormat="1" applyFont="1" applyFill="1" applyBorder="1" applyAlignment="1">
      <alignment horizontal="right"/>
    </xf>
    <xf numFmtId="41" fontId="5" fillId="0" borderId="24" xfId="1" applyNumberFormat="1" applyFont="1" applyBorder="1" applyAlignment="1">
      <alignment horizontal="right"/>
    </xf>
    <xf numFmtId="41" fontId="5" fillId="0" borderId="24" xfId="0" applyNumberFormat="1" applyFont="1" applyBorder="1" applyAlignment="1">
      <alignment horizontal="right"/>
    </xf>
    <xf numFmtId="41" fontId="5" fillId="0" borderId="38" xfId="0" applyNumberFormat="1" applyFont="1" applyBorder="1" applyAlignment="1">
      <alignment horizontal="right"/>
    </xf>
    <xf numFmtId="41" fontId="9" fillId="0" borderId="35" xfId="0" applyNumberFormat="1" applyFont="1" applyBorder="1">
      <alignment vertical="center"/>
    </xf>
    <xf numFmtId="41" fontId="9" fillId="0" borderId="25" xfId="0" applyNumberFormat="1" applyFont="1" applyBorder="1">
      <alignment vertical="center"/>
    </xf>
    <xf numFmtId="0" fontId="5" fillId="0" borderId="20" xfId="0" applyFont="1" applyFill="1" applyBorder="1" applyAlignment="1">
      <alignment horizontal="center" vertical="center"/>
    </xf>
    <xf numFmtId="41" fontId="27" fillId="5" borderId="34" xfId="0" applyNumberFormat="1" applyFont="1" applyFill="1" applyBorder="1" applyAlignment="1">
      <alignment horizontal="right"/>
    </xf>
    <xf numFmtId="41" fontId="5" fillId="0" borderId="1" xfId="1" applyNumberFormat="1" applyFont="1" applyBorder="1" applyAlignment="1">
      <alignment horizontal="right"/>
    </xf>
    <xf numFmtId="41" fontId="5" fillId="0" borderId="3" xfId="0" applyNumberFormat="1" applyFont="1" applyBorder="1" applyAlignment="1">
      <alignment horizontal="right"/>
    </xf>
    <xf numFmtId="41" fontId="9" fillId="0" borderId="34" xfId="0" applyNumberFormat="1" applyFont="1" applyBorder="1">
      <alignment vertical="center"/>
    </xf>
    <xf numFmtId="41" fontId="9" fillId="0" borderId="13" xfId="0" applyNumberFormat="1" applyFont="1" applyBorder="1">
      <alignment vertical="center"/>
    </xf>
    <xf numFmtId="41" fontId="5" fillId="0" borderId="3" xfId="1" applyNumberFormat="1" applyFont="1" applyBorder="1" applyAlignment="1">
      <alignment horizontal="right"/>
    </xf>
    <xf numFmtId="0" fontId="5" fillId="0" borderId="20" xfId="0" applyFont="1" applyBorder="1" applyAlignment="1">
      <alignment horizontal="center" vertical="center"/>
    </xf>
    <xf numFmtId="41" fontId="5" fillId="0" borderId="1" xfId="0" applyNumberFormat="1" applyFont="1" applyFill="1" applyBorder="1" applyAlignment="1">
      <alignment horizontal="right"/>
    </xf>
    <xf numFmtId="41" fontId="5" fillId="0" borderId="3" xfId="0" applyNumberFormat="1" applyFont="1" applyFill="1" applyBorder="1" applyAlignment="1">
      <alignment horizontal="right"/>
    </xf>
    <xf numFmtId="41" fontId="26" fillId="5" borderId="34" xfId="1" applyNumberFormat="1" applyFont="1" applyFill="1" applyBorder="1">
      <alignment vertical="center"/>
    </xf>
    <xf numFmtId="41" fontId="9" fillId="0" borderId="3" xfId="1" applyNumberFormat="1" applyFont="1" applyBorder="1">
      <alignment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41" fontId="9" fillId="0" borderId="62" xfId="1" applyNumberFormat="1" applyFont="1" applyBorder="1">
      <alignment vertical="center"/>
    </xf>
    <xf numFmtId="41" fontId="9" fillId="0" borderId="63" xfId="1" applyNumberFormat="1" applyFont="1" applyBorder="1">
      <alignment vertical="center"/>
    </xf>
    <xf numFmtId="0" fontId="5" fillId="0" borderId="64" xfId="0" applyFont="1" applyBorder="1" applyAlignment="1">
      <alignment horizontal="center" vertical="center"/>
    </xf>
    <xf numFmtId="41" fontId="26" fillId="5" borderId="44" xfId="1" applyNumberFormat="1" applyFont="1" applyFill="1" applyBorder="1">
      <alignment vertical="center"/>
    </xf>
    <xf numFmtId="41" fontId="9" fillId="0" borderId="2" xfId="1" applyNumberFormat="1" applyFont="1" applyBorder="1">
      <alignment vertical="center"/>
    </xf>
    <xf numFmtId="41" fontId="9" fillId="0" borderId="65" xfId="1" applyNumberFormat="1" applyFont="1" applyBorder="1">
      <alignment vertical="center"/>
    </xf>
    <xf numFmtId="41" fontId="9" fillId="0" borderId="44" xfId="0" applyNumberFormat="1" applyFont="1" applyBorder="1">
      <alignment vertical="center"/>
    </xf>
    <xf numFmtId="41" fontId="9" fillId="0" borderId="45" xfId="0" applyNumberFormat="1" applyFont="1" applyBorder="1">
      <alignment vertical="center"/>
    </xf>
    <xf numFmtId="0" fontId="9" fillId="0" borderId="0" xfId="0" applyFont="1" applyFill="1" applyAlignment="1">
      <alignment horizontal="left" vertical="center"/>
    </xf>
    <xf numFmtId="176" fontId="16" fillId="0" borderId="0" xfId="0" applyNumberFormat="1" applyFont="1">
      <alignment vertical="center"/>
    </xf>
    <xf numFmtId="0" fontId="28" fillId="0" borderId="0" xfId="0" applyFont="1">
      <alignment vertical="center"/>
    </xf>
    <xf numFmtId="0" fontId="13" fillId="4" borderId="18" xfId="0" applyFont="1" applyFill="1" applyBorder="1" applyAlignment="1">
      <alignment horizontal="center" vertical="center"/>
    </xf>
    <xf numFmtId="176" fontId="13" fillId="3" borderId="15" xfId="0" applyNumberFormat="1" applyFont="1" applyFill="1" applyBorder="1" applyAlignment="1">
      <alignment horizontal="center" vertical="center"/>
    </xf>
    <xf numFmtId="176" fontId="13" fillId="3" borderId="16" xfId="0" applyNumberFormat="1" applyFont="1" applyFill="1" applyBorder="1" applyAlignment="1">
      <alignment horizontal="center" vertical="center"/>
    </xf>
    <xf numFmtId="41" fontId="27" fillId="5" borderId="23" xfId="0" applyNumberFormat="1" applyFont="1" applyFill="1" applyBorder="1" applyAlignment="1">
      <alignment horizontal="right"/>
    </xf>
    <xf numFmtId="41" fontId="27" fillId="0" borderId="24" xfId="0" applyNumberFormat="1" applyFont="1" applyFill="1" applyBorder="1" applyAlignment="1">
      <alignment horizontal="right"/>
    </xf>
    <xf numFmtId="41" fontId="5" fillId="0" borderId="24" xfId="0" applyNumberFormat="1" applyFont="1" applyFill="1" applyBorder="1" applyAlignment="1">
      <alignment horizontal="right"/>
    </xf>
    <xf numFmtId="41" fontId="9" fillId="0" borderId="25" xfId="0" applyNumberFormat="1" applyFont="1" applyFill="1" applyBorder="1">
      <alignment vertical="center"/>
    </xf>
    <xf numFmtId="41" fontId="27" fillId="5" borderId="4" xfId="0" applyNumberFormat="1" applyFont="1" applyFill="1" applyBorder="1" applyAlignment="1">
      <alignment horizontal="right"/>
    </xf>
    <xf numFmtId="41" fontId="27" fillId="0" borderId="1" xfId="0" applyNumberFormat="1" applyFont="1" applyFill="1" applyBorder="1" applyAlignment="1">
      <alignment horizontal="right"/>
    </xf>
    <xf numFmtId="0" fontId="28" fillId="0" borderId="0" xfId="0" applyFont="1" applyFill="1">
      <alignment vertical="center"/>
    </xf>
    <xf numFmtId="0" fontId="18" fillId="0" borderId="0" xfId="0" applyFont="1" applyFill="1">
      <alignment vertical="center"/>
    </xf>
    <xf numFmtId="41" fontId="26" fillId="5" borderId="4" xfId="1" applyNumberFormat="1" applyFont="1" applyFill="1" applyBorder="1">
      <alignment vertical="center"/>
    </xf>
    <xf numFmtId="41" fontId="26" fillId="0" borderId="1" xfId="1" applyNumberFormat="1" applyFont="1" applyBorder="1">
      <alignment vertical="center"/>
    </xf>
    <xf numFmtId="41" fontId="9" fillId="0" borderId="13" xfId="1" applyNumberFormat="1" applyFont="1" applyBorder="1">
      <alignment vertical="center"/>
    </xf>
    <xf numFmtId="0" fontId="5" fillId="0" borderId="2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176" fontId="16" fillId="0" borderId="0" xfId="0" applyNumberFormat="1" applyFont="1" applyAlignment="1">
      <alignment horizontal="left" vertical="center"/>
    </xf>
    <xf numFmtId="176" fontId="16" fillId="0" borderId="0" xfId="0" applyNumberFormat="1" applyFont="1" applyAlignment="1">
      <alignment horizontal="right" vertical="center"/>
    </xf>
    <xf numFmtId="176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 wrapText="1"/>
    </xf>
    <xf numFmtId="176" fontId="14" fillId="4" borderId="14" xfId="0" applyNumberFormat="1" applyFont="1" applyFill="1" applyBorder="1" applyAlignment="1">
      <alignment horizontal="center" vertical="center" wrapText="1"/>
    </xf>
    <xf numFmtId="176" fontId="14" fillId="4" borderId="15" xfId="0" applyNumberFormat="1" applyFont="1" applyFill="1" applyBorder="1" applyAlignment="1">
      <alignment horizontal="center" vertical="center" wrapText="1"/>
    </xf>
    <xf numFmtId="176" fontId="14" fillId="4" borderId="16" xfId="0" applyNumberFormat="1" applyFont="1" applyFill="1" applyBorder="1" applyAlignment="1">
      <alignment horizontal="center" vertical="center" wrapText="1"/>
    </xf>
    <xf numFmtId="176" fontId="14" fillId="3" borderId="18" xfId="0" applyNumberFormat="1" applyFont="1" applyFill="1" applyBorder="1" applyAlignment="1">
      <alignment horizontal="center" vertical="center" wrapText="1"/>
    </xf>
    <xf numFmtId="176" fontId="14" fillId="3" borderId="15" xfId="0" applyNumberFormat="1" applyFont="1" applyFill="1" applyBorder="1" applyAlignment="1">
      <alignment horizontal="center" vertical="center" wrapText="1"/>
    </xf>
    <xf numFmtId="176" fontId="14" fillId="3" borderId="16" xfId="0" applyNumberFormat="1" applyFont="1" applyFill="1" applyBorder="1" applyAlignment="1">
      <alignment horizontal="center" vertical="center" wrapText="1"/>
    </xf>
    <xf numFmtId="0" fontId="5" fillId="11" borderId="22" xfId="0" applyFont="1" applyFill="1" applyBorder="1" applyAlignment="1">
      <alignment horizontal="center" vertical="center"/>
    </xf>
    <xf numFmtId="180" fontId="29" fillId="5" borderId="35" xfId="0" applyNumberFormat="1" applyFont="1" applyFill="1" applyBorder="1" applyAlignment="1">
      <alignment horizontal="right" vertical="center"/>
    </xf>
    <xf numFmtId="180" fontId="29" fillId="0" borderId="24" xfId="0" applyNumberFormat="1" applyFont="1" applyFill="1" applyBorder="1" applyAlignment="1">
      <alignment horizontal="right" vertical="center"/>
    </xf>
    <xf numFmtId="180" fontId="29" fillId="5" borderId="24" xfId="0" applyNumberFormat="1" applyFont="1" applyFill="1" applyBorder="1" applyAlignment="1">
      <alignment horizontal="right" vertical="center"/>
    </xf>
    <xf numFmtId="180" fontId="29" fillId="0" borderId="25" xfId="0" applyNumberFormat="1" applyFont="1" applyFill="1" applyBorder="1" applyAlignment="1">
      <alignment horizontal="right" vertical="center"/>
    </xf>
    <xf numFmtId="176" fontId="5" fillId="0" borderId="23" xfId="0" applyNumberFormat="1" applyFont="1" applyBorder="1" applyAlignment="1">
      <alignment horizontal="right" vertical="center"/>
    </xf>
    <xf numFmtId="176" fontId="5" fillId="0" borderId="24" xfId="0" applyNumberFormat="1" applyFont="1" applyBorder="1" applyAlignment="1">
      <alignment horizontal="right" vertical="center"/>
    </xf>
    <xf numFmtId="176" fontId="5" fillId="0" borderId="24" xfId="0" applyNumberFormat="1" applyFont="1" applyFill="1" applyBorder="1" applyAlignment="1">
      <alignment horizontal="right" vertical="center"/>
    </xf>
    <xf numFmtId="41" fontId="9" fillId="0" borderId="24" xfId="2" applyFont="1" applyFill="1" applyBorder="1">
      <alignment vertical="center"/>
    </xf>
    <xf numFmtId="41" fontId="9" fillId="0" borderId="24" xfId="2" applyFont="1" applyBorder="1">
      <alignment vertical="center"/>
    </xf>
    <xf numFmtId="41" fontId="9" fillId="0" borderId="25" xfId="2" applyFont="1" applyBorder="1">
      <alignment vertical="center"/>
    </xf>
    <xf numFmtId="0" fontId="5" fillId="11" borderId="20" xfId="0" applyFont="1" applyFill="1" applyBorder="1" applyAlignment="1">
      <alignment horizontal="center" vertical="center"/>
    </xf>
    <xf numFmtId="180" fontId="29" fillId="5" borderId="34" xfId="0" applyNumberFormat="1" applyFont="1" applyFill="1" applyBorder="1" applyAlignment="1">
      <alignment horizontal="right" vertical="center"/>
    </xf>
    <xf numFmtId="180" fontId="29" fillId="0" borderId="1" xfId="0" applyNumberFormat="1" applyFont="1" applyFill="1" applyBorder="1" applyAlignment="1">
      <alignment horizontal="right" vertical="center"/>
    </xf>
    <xf numFmtId="180" fontId="29" fillId="5" borderId="1" xfId="0" applyNumberFormat="1" applyFont="1" applyFill="1" applyBorder="1" applyAlignment="1">
      <alignment horizontal="right" vertical="center"/>
    </xf>
    <xf numFmtId="180" fontId="29" fillId="0" borderId="13" xfId="0" applyNumberFormat="1" applyFont="1" applyFill="1" applyBorder="1" applyAlignment="1">
      <alignment horizontal="right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right" vertical="center"/>
    </xf>
    <xf numFmtId="41" fontId="9" fillId="0" borderId="1" xfId="2" applyFont="1" applyFill="1" applyBorder="1">
      <alignment vertical="center"/>
    </xf>
    <xf numFmtId="41" fontId="9" fillId="0" borderId="13" xfId="2" applyFont="1" applyBorder="1">
      <alignment vertical="center"/>
    </xf>
    <xf numFmtId="176" fontId="9" fillId="0" borderId="4" xfId="0" applyNumberFormat="1" applyFont="1" applyBorder="1" applyAlignment="1">
      <alignment horizontal="right" vertical="center"/>
    </xf>
    <xf numFmtId="176" fontId="9" fillId="0" borderId="1" xfId="0" applyNumberFormat="1" applyFont="1" applyFill="1" applyBorder="1" applyAlignment="1">
      <alignment horizontal="right" vertical="center"/>
    </xf>
    <xf numFmtId="0" fontId="5" fillId="11" borderId="71" xfId="0" applyFont="1" applyFill="1" applyBorder="1" applyAlignment="1">
      <alignment horizontal="center" vertical="center"/>
    </xf>
    <xf numFmtId="180" fontId="29" fillId="5" borderId="70" xfId="0" applyNumberFormat="1" applyFont="1" applyFill="1" applyBorder="1" applyAlignment="1">
      <alignment horizontal="right" vertical="center"/>
    </xf>
    <xf numFmtId="180" fontId="29" fillId="0" borderId="68" xfId="0" applyNumberFormat="1" applyFont="1" applyFill="1" applyBorder="1" applyAlignment="1">
      <alignment horizontal="right" vertical="center"/>
    </xf>
    <xf numFmtId="180" fontId="29" fillId="5" borderId="68" xfId="0" applyNumberFormat="1" applyFont="1" applyFill="1" applyBorder="1" applyAlignment="1">
      <alignment horizontal="right" vertical="center"/>
    </xf>
    <xf numFmtId="180" fontId="29" fillId="0" borderId="67" xfId="0" applyNumberFormat="1" applyFont="1" applyFill="1" applyBorder="1" applyAlignment="1">
      <alignment horizontal="right" vertical="center"/>
    </xf>
    <xf numFmtId="176" fontId="5" fillId="0" borderId="69" xfId="0" applyNumberFormat="1" applyFont="1" applyBorder="1" applyAlignment="1">
      <alignment horizontal="right" vertical="center"/>
    </xf>
    <xf numFmtId="176" fontId="5" fillId="0" borderId="68" xfId="0" applyNumberFormat="1" applyFont="1" applyBorder="1" applyAlignment="1">
      <alignment horizontal="right" vertical="center"/>
    </xf>
    <xf numFmtId="176" fontId="5" fillId="0" borderId="68" xfId="0" applyNumberFormat="1" applyFont="1" applyFill="1" applyBorder="1" applyAlignment="1">
      <alignment horizontal="right" vertical="center"/>
    </xf>
    <xf numFmtId="41" fontId="9" fillId="0" borderId="68" xfId="2" applyFont="1" applyFill="1" applyBorder="1">
      <alignment vertical="center"/>
    </xf>
    <xf numFmtId="41" fontId="9" fillId="0" borderId="68" xfId="2" applyFont="1" applyBorder="1">
      <alignment vertical="center"/>
    </xf>
    <xf numFmtId="41" fontId="9" fillId="0" borderId="67" xfId="2" applyFont="1" applyBorder="1">
      <alignment vertical="center"/>
    </xf>
    <xf numFmtId="176" fontId="9" fillId="0" borderId="23" xfId="0" applyNumberFormat="1" applyFont="1" applyBorder="1" applyAlignment="1">
      <alignment horizontal="right" vertical="center"/>
    </xf>
    <xf numFmtId="176" fontId="9" fillId="0" borderId="24" xfId="0" applyNumberFormat="1" applyFont="1" applyBorder="1" applyAlignment="1">
      <alignment horizontal="right" vertical="center"/>
    </xf>
    <xf numFmtId="176" fontId="9" fillId="0" borderId="24" xfId="0" applyNumberFormat="1" applyFont="1" applyFill="1" applyBorder="1" applyAlignment="1">
      <alignment horizontal="right" vertical="center"/>
    </xf>
    <xf numFmtId="179" fontId="31" fillId="5" borderId="34" xfId="2" applyNumberFormat="1" applyFont="1" applyFill="1" applyBorder="1">
      <alignment vertical="center"/>
    </xf>
    <xf numFmtId="179" fontId="31" fillId="0" borderId="1" xfId="2" applyNumberFormat="1" applyFont="1" applyFill="1" applyBorder="1">
      <alignment vertical="center"/>
    </xf>
    <xf numFmtId="179" fontId="31" fillId="5" borderId="1" xfId="2" applyNumberFormat="1" applyFont="1" applyFill="1" applyBorder="1">
      <alignment vertical="center"/>
    </xf>
    <xf numFmtId="179" fontId="31" fillId="0" borderId="13" xfId="2" applyNumberFormat="1" applyFont="1" applyFill="1" applyBorder="1">
      <alignment vertical="center"/>
    </xf>
    <xf numFmtId="41" fontId="9" fillId="0" borderId="4" xfId="2" applyFont="1" applyFill="1" applyBorder="1">
      <alignment vertical="center"/>
    </xf>
    <xf numFmtId="0" fontId="5" fillId="10" borderId="20" xfId="0" applyFont="1" applyFill="1" applyBorder="1" applyAlignment="1">
      <alignment horizontal="center" vertical="center"/>
    </xf>
    <xf numFmtId="0" fontId="5" fillId="12" borderId="20" xfId="0" applyFont="1" applyFill="1" applyBorder="1" applyAlignment="1">
      <alignment horizontal="center" vertical="center"/>
    </xf>
    <xf numFmtId="0" fontId="5" fillId="12" borderId="71" xfId="0" applyFont="1" applyFill="1" applyBorder="1" applyAlignment="1">
      <alignment horizontal="center" vertical="center"/>
    </xf>
    <xf numFmtId="179" fontId="31" fillId="5" borderId="70" xfId="2" applyNumberFormat="1" applyFont="1" applyFill="1" applyBorder="1">
      <alignment vertical="center"/>
    </xf>
    <xf numFmtId="179" fontId="31" fillId="0" borderId="68" xfId="2" applyNumberFormat="1" applyFont="1" applyFill="1" applyBorder="1">
      <alignment vertical="center"/>
    </xf>
    <xf numFmtId="179" fontId="31" fillId="5" borderId="68" xfId="2" applyNumberFormat="1" applyFont="1" applyFill="1" applyBorder="1">
      <alignment vertical="center"/>
    </xf>
    <xf numFmtId="179" fontId="31" fillId="0" borderId="67" xfId="2" applyNumberFormat="1" applyFont="1" applyFill="1" applyBorder="1">
      <alignment vertical="center"/>
    </xf>
    <xf numFmtId="41" fontId="9" fillId="0" borderId="69" xfId="2" applyFont="1" applyFill="1" applyBorder="1">
      <alignment vertical="center"/>
    </xf>
    <xf numFmtId="0" fontId="5" fillId="13" borderId="22" xfId="0" applyFont="1" applyFill="1" applyBorder="1" applyAlignment="1">
      <alignment horizontal="center" vertical="center"/>
    </xf>
    <xf numFmtId="179" fontId="31" fillId="5" borderId="35" xfId="2" applyNumberFormat="1" applyFont="1" applyFill="1" applyBorder="1">
      <alignment vertical="center"/>
    </xf>
    <xf numFmtId="179" fontId="31" fillId="0" borderId="24" xfId="2" applyNumberFormat="1" applyFont="1" applyFill="1" applyBorder="1">
      <alignment vertical="center"/>
    </xf>
    <xf numFmtId="179" fontId="31" fillId="5" borderId="24" xfId="2" applyNumberFormat="1" applyFont="1" applyFill="1" applyBorder="1">
      <alignment vertical="center"/>
    </xf>
    <xf numFmtId="179" fontId="31" fillId="0" borderId="25" xfId="2" applyNumberFormat="1" applyFont="1" applyFill="1" applyBorder="1">
      <alignment vertical="center"/>
    </xf>
    <xf numFmtId="41" fontId="9" fillId="0" borderId="23" xfId="2" applyFont="1" applyFill="1" applyBorder="1">
      <alignment vertical="center"/>
    </xf>
    <xf numFmtId="0" fontId="5" fillId="13" borderId="20" xfId="0" applyFont="1" applyFill="1" applyBorder="1" applyAlignment="1">
      <alignment horizontal="center" vertical="center"/>
    </xf>
    <xf numFmtId="0" fontId="5" fillId="13" borderId="64" xfId="0" applyFont="1" applyFill="1" applyBorder="1" applyAlignment="1">
      <alignment horizontal="center" vertical="center"/>
    </xf>
    <xf numFmtId="179" fontId="31" fillId="5" borderId="44" xfId="2" applyNumberFormat="1" applyFont="1" applyFill="1" applyBorder="1">
      <alignment vertical="center"/>
    </xf>
    <xf numFmtId="179" fontId="31" fillId="0" borderId="2" xfId="2" applyNumberFormat="1" applyFont="1" applyFill="1" applyBorder="1">
      <alignment vertical="center"/>
    </xf>
    <xf numFmtId="179" fontId="31" fillId="5" borderId="2" xfId="2" applyNumberFormat="1" applyFont="1" applyFill="1" applyBorder="1">
      <alignment vertical="center"/>
    </xf>
    <xf numFmtId="179" fontId="31" fillId="0" borderId="45" xfId="2" applyNumberFormat="1" applyFont="1" applyFill="1" applyBorder="1">
      <alignment vertical="center"/>
    </xf>
    <xf numFmtId="41" fontId="9" fillId="0" borderId="57" xfId="2" applyFont="1" applyFill="1" applyBorder="1">
      <alignment vertical="center"/>
    </xf>
    <xf numFmtId="41" fontId="9" fillId="0" borderId="2" xfId="2" applyFont="1" applyFill="1" applyBorder="1">
      <alignment vertical="center"/>
    </xf>
    <xf numFmtId="41" fontId="9" fillId="0" borderId="2" xfId="2" applyFont="1" applyBorder="1">
      <alignment vertical="center"/>
    </xf>
    <xf numFmtId="41" fontId="9" fillId="0" borderId="45" xfId="2" applyFont="1" applyBorder="1">
      <alignment vertical="center"/>
    </xf>
    <xf numFmtId="41" fontId="18" fillId="0" borderId="0" xfId="2" applyFont="1" applyFill="1" applyBorder="1">
      <alignment vertical="center"/>
    </xf>
    <xf numFmtId="41" fontId="18" fillId="0" borderId="0" xfId="2" applyFont="1" applyBorder="1">
      <alignment vertical="center"/>
    </xf>
    <xf numFmtId="41" fontId="9" fillId="0" borderId="0" xfId="2" applyFont="1" applyBorder="1">
      <alignment vertical="center"/>
    </xf>
    <xf numFmtId="176" fontId="18" fillId="0" borderId="0" xfId="0" applyNumberFormat="1" applyFont="1" applyFill="1" applyAlignment="1">
      <alignment horizontal="right" vertical="center"/>
    </xf>
    <xf numFmtId="176" fontId="18" fillId="0" borderId="0" xfId="0" applyNumberFormat="1" applyFont="1" applyBorder="1" applyAlignment="1">
      <alignment horizontal="center" vertical="center"/>
    </xf>
    <xf numFmtId="0" fontId="32" fillId="0" borderId="0" xfId="0" applyFont="1" applyAlignment="1">
      <alignment vertical="center"/>
    </xf>
    <xf numFmtId="176" fontId="33" fillId="0" borderId="0" xfId="0" applyNumberFormat="1" applyFont="1" applyAlignment="1">
      <alignment horizontal="right" vertical="center"/>
    </xf>
    <xf numFmtId="0" fontId="14" fillId="14" borderId="0" xfId="0" applyFont="1" applyFill="1">
      <alignment vertical="center"/>
    </xf>
    <xf numFmtId="0" fontId="28" fillId="14" borderId="0" xfId="0" applyFont="1" applyFill="1">
      <alignment vertical="center"/>
    </xf>
    <xf numFmtId="0" fontId="9" fillId="0" borderId="0" xfId="0" applyFont="1" applyFill="1" applyAlignment="1">
      <alignment vertical="center" wrapText="1"/>
    </xf>
    <xf numFmtId="176" fontId="14" fillId="3" borderId="14" xfId="0" applyNumberFormat="1" applyFont="1" applyFill="1" applyBorder="1" applyAlignment="1">
      <alignment horizontal="center" vertical="center" wrapText="1"/>
    </xf>
    <xf numFmtId="176" fontId="14" fillId="8" borderId="18" xfId="0" applyNumberFormat="1" applyFont="1" applyFill="1" applyBorder="1" applyAlignment="1">
      <alignment horizontal="center" vertical="center" wrapText="1"/>
    </xf>
    <xf numFmtId="176" fontId="14" fillId="8" borderId="15" xfId="0" applyNumberFormat="1" applyFont="1" applyFill="1" applyBorder="1" applyAlignment="1">
      <alignment horizontal="center" vertical="center" wrapText="1"/>
    </xf>
    <xf numFmtId="176" fontId="14" fillId="9" borderId="14" xfId="0" applyNumberFormat="1" applyFont="1" applyFill="1" applyBorder="1" applyAlignment="1">
      <alignment horizontal="center" vertical="center" wrapText="1"/>
    </xf>
    <xf numFmtId="176" fontId="14" fillId="9" borderId="15" xfId="0" applyNumberFormat="1" applyFont="1" applyFill="1" applyBorder="1" applyAlignment="1">
      <alignment horizontal="center" vertical="center" wrapText="1"/>
    </xf>
    <xf numFmtId="176" fontId="14" fillId="9" borderId="16" xfId="0" applyNumberFormat="1" applyFont="1" applyFill="1" applyBorder="1" applyAlignment="1">
      <alignment horizontal="center" vertical="center" wrapText="1"/>
    </xf>
    <xf numFmtId="176" fontId="14" fillId="8" borderId="14" xfId="0" applyNumberFormat="1" applyFont="1" applyFill="1" applyBorder="1" applyAlignment="1">
      <alignment horizontal="center" vertical="center" wrapText="1"/>
    </xf>
    <xf numFmtId="176" fontId="14" fillId="8" borderId="16" xfId="0" applyNumberFormat="1" applyFont="1" applyFill="1" applyBorder="1" applyAlignment="1">
      <alignment horizontal="center" vertical="center" wrapText="1"/>
    </xf>
    <xf numFmtId="0" fontId="5" fillId="0" borderId="77" xfId="0" applyNumberFormat="1" applyFont="1" applyBorder="1" applyAlignment="1">
      <alignment horizontal="center" vertical="center"/>
    </xf>
    <xf numFmtId="41" fontId="9" fillId="5" borderId="79" xfId="2" applyFont="1" applyFill="1" applyBorder="1">
      <alignment vertical="center"/>
    </xf>
    <xf numFmtId="41" fontId="9" fillId="0" borderId="11" xfId="2" applyFont="1" applyBorder="1">
      <alignment vertical="center"/>
    </xf>
    <xf numFmtId="41" fontId="9" fillId="5" borderId="11" xfId="2" applyFont="1" applyFill="1" applyBorder="1">
      <alignment vertical="center"/>
    </xf>
    <xf numFmtId="41" fontId="9" fillId="0" borderId="79" xfId="2" applyFont="1" applyBorder="1">
      <alignment vertical="center"/>
    </xf>
    <xf numFmtId="41" fontId="9" fillId="0" borderId="12" xfId="2" applyFont="1" applyBorder="1">
      <alignment vertical="center"/>
    </xf>
    <xf numFmtId="41" fontId="9" fillId="0" borderId="11" xfId="2" applyFont="1" applyFill="1" applyBorder="1">
      <alignment vertical="center"/>
    </xf>
    <xf numFmtId="180" fontId="16" fillId="7" borderId="79" xfId="0" applyNumberFormat="1" applyFont="1" applyFill="1" applyBorder="1" applyAlignment="1">
      <alignment horizontal="right" vertical="center"/>
    </xf>
    <xf numFmtId="180" fontId="16" fillId="0" borderId="11" xfId="0" applyNumberFormat="1" applyFont="1" applyFill="1" applyBorder="1" applyAlignment="1">
      <alignment horizontal="right" vertical="center"/>
    </xf>
    <xf numFmtId="180" fontId="34" fillId="7" borderId="11" xfId="0" applyNumberFormat="1" applyFont="1" applyFill="1" applyBorder="1" applyAlignment="1">
      <alignment horizontal="right" vertical="center"/>
    </xf>
    <xf numFmtId="180" fontId="34" fillId="0" borderId="11" xfId="0" applyNumberFormat="1" applyFont="1" applyFill="1" applyBorder="1" applyAlignment="1">
      <alignment horizontal="right" vertical="center"/>
    </xf>
    <xf numFmtId="176" fontId="5" fillId="0" borderId="79" xfId="0" applyNumberFormat="1" applyFont="1" applyBorder="1" applyAlignment="1">
      <alignment horizontal="right" vertical="center"/>
    </xf>
    <xf numFmtId="176" fontId="5" fillId="0" borderId="11" xfId="0" applyNumberFormat="1" applyFont="1" applyBorder="1" applyAlignment="1">
      <alignment horizontal="right" vertical="center"/>
    </xf>
    <xf numFmtId="180" fontId="16" fillId="7" borderId="11" xfId="0" applyNumberFormat="1" applyFont="1" applyFill="1" applyBorder="1" applyAlignment="1">
      <alignment horizontal="right" vertical="center"/>
    </xf>
    <xf numFmtId="176" fontId="9" fillId="0" borderId="79" xfId="0" applyNumberFormat="1" applyFont="1" applyBorder="1" applyAlignment="1">
      <alignment horizontal="right" vertical="center"/>
    </xf>
    <xf numFmtId="176" fontId="9" fillId="0" borderId="11" xfId="0" applyNumberFormat="1" applyFont="1" applyBorder="1" applyAlignment="1">
      <alignment horizontal="right" vertical="center"/>
    </xf>
    <xf numFmtId="41" fontId="9" fillId="0" borderId="73" xfId="2" applyFont="1" applyBorder="1">
      <alignment vertical="center"/>
    </xf>
    <xf numFmtId="41" fontId="9" fillId="0" borderId="11" xfId="0" applyNumberFormat="1" applyFont="1" applyFill="1" applyBorder="1">
      <alignment vertical="center"/>
    </xf>
    <xf numFmtId="41" fontId="9" fillId="0" borderId="11" xfId="2" applyNumberFormat="1" applyFont="1" applyBorder="1">
      <alignment vertical="center"/>
    </xf>
    <xf numFmtId="41" fontId="9" fillId="0" borderId="12" xfId="2" applyNumberFormat="1" applyFont="1" applyBorder="1">
      <alignment vertical="center"/>
    </xf>
    <xf numFmtId="180" fontId="34" fillId="0" borderId="12" xfId="0" applyNumberFormat="1" applyFont="1" applyFill="1" applyBorder="1" applyAlignment="1">
      <alignment horizontal="right" vertical="center"/>
    </xf>
    <xf numFmtId="41" fontId="9" fillId="0" borderId="17" xfId="0" applyNumberFormat="1" applyFont="1" applyBorder="1" applyAlignment="1">
      <alignment horizontal="right" vertical="center"/>
    </xf>
    <xf numFmtId="41" fontId="9" fillId="0" borderId="11" xfId="0" applyNumberFormat="1" applyFont="1" applyBorder="1" applyAlignment="1">
      <alignment horizontal="right" vertical="center"/>
    </xf>
    <xf numFmtId="41" fontId="9" fillId="0" borderId="73" xfId="0" applyNumberFormat="1" applyFont="1" applyBorder="1" applyAlignment="1">
      <alignment horizontal="right" vertical="center"/>
    </xf>
    <xf numFmtId="0" fontId="5" fillId="0" borderId="53" xfId="0" applyNumberFormat="1" applyFont="1" applyBorder="1" applyAlignment="1">
      <alignment horizontal="center" vertical="center"/>
    </xf>
    <xf numFmtId="41" fontId="9" fillId="5" borderId="34" xfId="2" applyFont="1" applyFill="1" applyBorder="1">
      <alignment vertical="center"/>
    </xf>
    <xf numFmtId="41" fontId="9" fillId="5" borderId="1" xfId="2" applyFont="1" applyFill="1" applyBorder="1">
      <alignment vertical="center"/>
    </xf>
    <xf numFmtId="41" fontId="9" fillId="0" borderId="34" xfId="2" applyFont="1" applyBorder="1">
      <alignment vertical="center"/>
    </xf>
    <xf numFmtId="180" fontId="16" fillId="7" borderId="34" xfId="0" applyNumberFormat="1" applyFont="1" applyFill="1" applyBorder="1" applyAlignment="1">
      <alignment horizontal="right" vertical="center"/>
    </xf>
    <xf numFmtId="180" fontId="16" fillId="0" borderId="1" xfId="0" applyNumberFormat="1" applyFont="1" applyFill="1" applyBorder="1" applyAlignment="1">
      <alignment horizontal="right" vertical="center"/>
    </xf>
    <xf numFmtId="180" fontId="34" fillId="7" borderId="1" xfId="0" applyNumberFormat="1" applyFont="1" applyFill="1" applyBorder="1" applyAlignment="1">
      <alignment horizontal="right" vertical="center"/>
    </xf>
    <xf numFmtId="180" fontId="34" fillId="0" borderId="1" xfId="0" applyNumberFormat="1" applyFont="1" applyFill="1" applyBorder="1" applyAlignment="1">
      <alignment horizontal="right" vertical="center"/>
    </xf>
    <xf numFmtId="176" fontId="5" fillId="0" borderId="34" xfId="0" applyNumberFormat="1" applyFont="1" applyBorder="1" applyAlignment="1">
      <alignment horizontal="right" vertical="center"/>
    </xf>
    <xf numFmtId="180" fontId="16" fillId="7" borderId="1" xfId="0" applyNumberFormat="1" applyFont="1" applyFill="1" applyBorder="1" applyAlignment="1">
      <alignment horizontal="right" vertical="center"/>
    </xf>
    <xf numFmtId="176" fontId="9" fillId="0" borderId="34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right" vertical="center"/>
    </xf>
    <xf numFmtId="180" fontId="34" fillId="0" borderId="13" xfId="0" applyNumberFormat="1" applyFont="1" applyFill="1" applyBorder="1" applyAlignment="1">
      <alignment horizontal="right" vertical="center"/>
    </xf>
    <xf numFmtId="41" fontId="9" fillId="0" borderId="4" xfId="0" applyNumberFormat="1" applyFont="1" applyBorder="1" applyAlignment="1">
      <alignment horizontal="right" vertical="center"/>
    </xf>
    <xf numFmtId="41" fontId="9" fillId="0" borderId="3" xfId="0" applyNumberFormat="1" applyFont="1" applyBorder="1" applyAlignment="1">
      <alignment horizontal="right" vertical="center"/>
    </xf>
    <xf numFmtId="41" fontId="18" fillId="0" borderId="3" xfId="0" applyNumberFormat="1" applyFont="1" applyBorder="1" applyAlignment="1">
      <alignment horizontal="right" vertical="center"/>
    </xf>
    <xf numFmtId="41" fontId="10" fillId="0" borderId="1" xfId="0" applyNumberFormat="1" applyFont="1" applyFill="1" applyBorder="1">
      <alignment vertical="center"/>
    </xf>
    <xf numFmtId="41" fontId="9" fillId="0" borderId="3" xfId="2" applyFont="1" applyBorder="1">
      <alignment vertical="center"/>
    </xf>
    <xf numFmtId="41" fontId="10" fillId="0" borderId="1" xfId="0" applyNumberFormat="1" applyFont="1" applyBorder="1" applyAlignment="1">
      <alignment horizontal="right" vertical="center"/>
    </xf>
    <xf numFmtId="41" fontId="9" fillId="0" borderId="1" xfId="0" applyNumberFormat="1" applyFont="1" applyBorder="1" applyAlignment="1">
      <alignment vertical="center"/>
    </xf>
    <xf numFmtId="41" fontId="9" fillId="0" borderId="3" xfId="0" applyNumberFormat="1" applyFont="1" applyBorder="1" applyAlignment="1">
      <alignment vertical="center"/>
    </xf>
    <xf numFmtId="176" fontId="5" fillId="0" borderId="34" xfId="0" applyNumberFormat="1" applyFont="1" applyFill="1" applyBorder="1" applyAlignment="1">
      <alignment horizontal="right" vertical="center"/>
    </xf>
    <xf numFmtId="176" fontId="9" fillId="0" borderId="13" xfId="0" applyNumberFormat="1" applyFont="1" applyFill="1" applyBorder="1" applyAlignment="1">
      <alignment horizontal="right" vertical="center"/>
    </xf>
    <xf numFmtId="176" fontId="9" fillId="0" borderId="34" xfId="0" applyNumberFormat="1" applyFont="1" applyFill="1" applyBorder="1" applyAlignment="1">
      <alignment horizontal="right" vertical="center"/>
    </xf>
    <xf numFmtId="176" fontId="9" fillId="0" borderId="3" xfId="0" applyNumberFormat="1" applyFont="1" applyFill="1" applyBorder="1" applyAlignment="1">
      <alignment horizontal="right" vertical="center"/>
    </xf>
    <xf numFmtId="41" fontId="9" fillId="0" borderId="4" xfId="0" applyNumberFormat="1" applyFont="1" applyFill="1" applyBorder="1" applyAlignment="1">
      <alignment horizontal="right" vertical="center"/>
    </xf>
    <xf numFmtId="41" fontId="9" fillId="0" borderId="3" xfId="2" applyNumberFormat="1" applyFont="1" applyBorder="1">
      <alignment vertical="center"/>
    </xf>
    <xf numFmtId="176" fontId="5" fillId="0" borderId="44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176" fontId="9" fillId="0" borderId="0" xfId="0" applyNumberFormat="1" applyFont="1" applyFill="1">
      <alignment vertical="center"/>
    </xf>
    <xf numFmtId="0" fontId="5" fillId="0" borderId="54" xfId="0" applyNumberFormat="1" applyFont="1" applyBorder="1" applyAlignment="1">
      <alignment horizontal="center" vertical="center"/>
    </xf>
    <xf numFmtId="41" fontId="9" fillId="5" borderId="44" xfId="2" applyFont="1" applyFill="1" applyBorder="1">
      <alignment vertical="center"/>
    </xf>
    <xf numFmtId="41" fontId="9" fillId="5" borderId="2" xfId="2" applyFont="1" applyFill="1" applyBorder="1">
      <alignment vertical="center"/>
    </xf>
    <xf numFmtId="41" fontId="9" fillId="0" borderId="44" xfId="2" applyFont="1" applyBorder="1">
      <alignment vertical="center"/>
    </xf>
    <xf numFmtId="180" fontId="16" fillId="7" borderId="70" xfId="0" applyNumberFormat="1" applyFont="1" applyFill="1" applyBorder="1" applyAlignment="1">
      <alignment horizontal="right" vertical="center"/>
    </xf>
    <xf numFmtId="180" fontId="16" fillId="0" borderId="68" xfId="0" applyNumberFormat="1" applyFont="1" applyFill="1" applyBorder="1" applyAlignment="1">
      <alignment horizontal="right" vertical="center"/>
    </xf>
    <xf numFmtId="180" fontId="34" fillId="7" borderId="68" xfId="0" applyNumberFormat="1" applyFont="1" applyFill="1" applyBorder="1" applyAlignment="1">
      <alignment horizontal="right" vertical="center"/>
    </xf>
    <xf numFmtId="180" fontId="34" fillId="0" borderId="68" xfId="0" applyNumberFormat="1" applyFont="1" applyFill="1" applyBorder="1" applyAlignment="1">
      <alignment horizontal="right" vertical="center"/>
    </xf>
    <xf numFmtId="176" fontId="5" fillId="0" borderId="70" xfId="0" applyNumberFormat="1" applyFont="1" applyBorder="1" applyAlignment="1">
      <alignment horizontal="right" vertical="center"/>
    </xf>
    <xf numFmtId="180" fontId="16" fillId="7" borderId="68" xfId="0" applyNumberFormat="1" applyFont="1" applyFill="1" applyBorder="1" applyAlignment="1">
      <alignment horizontal="right" vertical="center"/>
    </xf>
    <xf numFmtId="176" fontId="9" fillId="0" borderId="70" xfId="0" applyNumberFormat="1" applyFont="1" applyBorder="1" applyAlignment="1">
      <alignment horizontal="right" vertical="center"/>
    </xf>
    <xf numFmtId="176" fontId="9" fillId="0" borderId="68" xfId="0" applyNumberFormat="1" applyFont="1" applyBorder="1" applyAlignment="1">
      <alignment horizontal="right" vertical="center"/>
    </xf>
    <xf numFmtId="176" fontId="9" fillId="0" borderId="78" xfId="0" applyNumberFormat="1" applyFont="1" applyBorder="1" applyAlignment="1">
      <alignment horizontal="right" vertical="center"/>
    </xf>
    <xf numFmtId="41" fontId="9" fillId="0" borderId="68" xfId="0" applyNumberFormat="1" applyFont="1" applyFill="1" applyBorder="1">
      <alignment vertical="center"/>
    </xf>
    <xf numFmtId="41" fontId="9" fillId="0" borderId="68" xfId="2" applyNumberFormat="1" applyFont="1" applyBorder="1">
      <alignment vertical="center"/>
    </xf>
    <xf numFmtId="41" fontId="9" fillId="0" borderId="67" xfId="2" applyNumberFormat="1" applyFont="1" applyBorder="1">
      <alignment vertical="center"/>
    </xf>
    <xf numFmtId="180" fontId="34" fillId="0" borderId="67" xfId="0" applyNumberFormat="1" applyFont="1" applyFill="1" applyBorder="1" applyAlignment="1">
      <alignment horizontal="right" vertical="center"/>
    </xf>
    <xf numFmtId="41" fontId="9" fillId="0" borderId="69" xfId="0" applyNumberFormat="1" applyFont="1" applyBorder="1" applyAlignment="1">
      <alignment horizontal="right" vertical="center"/>
    </xf>
    <xf numFmtId="41" fontId="9" fillId="0" borderId="68" xfId="0" applyNumberFormat="1" applyFont="1" applyBorder="1" applyAlignment="1">
      <alignment horizontal="right" vertical="center"/>
    </xf>
    <xf numFmtId="41" fontId="9" fillId="0" borderId="78" xfId="0" applyNumberFormat="1" applyFont="1" applyBorder="1" applyAlignment="1">
      <alignment horizontal="right" vertical="center"/>
    </xf>
    <xf numFmtId="0" fontId="18" fillId="0" borderId="55" xfId="0" applyNumberFormat="1" applyFont="1" applyFill="1" applyBorder="1" applyAlignment="1">
      <alignment horizontal="center" vertical="center"/>
    </xf>
    <xf numFmtId="179" fontId="31" fillId="5" borderId="46" xfId="0" applyNumberFormat="1" applyFont="1" applyFill="1" applyBorder="1" applyAlignment="1">
      <alignment horizontal="right" vertical="center"/>
    </xf>
    <xf numFmtId="179" fontId="31" fillId="0" borderId="39" xfId="0" applyNumberFormat="1" applyFont="1" applyFill="1" applyBorder="1" applyAlignment="1">
      <alignment horizontal="right" vertical="center"/>
    </xf>
    <xf numFmtId="179" fontId="31" fillId="5" borderId="39" xfId="0" applyNumberFormat="1" applyFont="1" applyFill="1" applyBorder="1" applyAlignment="1">
      <alignment horizontal="right" vertical="center"/>
    </xf>
    <xf numFmtId="41" fontId="9" fillId="0" borderId="46" xfId="0" applyNumberFormat="1" applyFont="1" applyBorder="1" applyAlignment="1">
      <alignment horizontal="right" vertical="center"/>
    </xf>
    <xf numFmtId="41" fontId="9" fillId="0" borderId="39" xfId="0" applyNumberFormat="1" applyFont="1" applyBorder="1" applyAlignment="1">
      <alignment horizontal="right" vertical="center"/>
    </xf>
    <xf numFmtId="41" fontId="18" fillId="0" borderId="39" xfId="0" applyNumberFormat="1" applyFont="1" applyBorder="1" applyAlignment="1">
      <alignment horizontal="right" vertical="center"/>
    </xf>
    <xf numFmtId="41" fontId="9" fillId="0" borderId="39" xfId="2" applyNumberFormat="1" applyFont="1" applyBorder="1">
      <alignment vertical="center"/>
    </xf>
    <xf numFmtId="41" fontId="9" fillId="0" borderId="47" xfId="2" applyNumberFormat="1" applyFont="1" applyBorder="1">
      <alignment vertical="center"/>
    </xf>
    <xf numFmtId="41" fontId="18" fillId="0" borderId="46" xfId="0" applyNumberFormat="1" applyFont="1" applyBorder="1" applyAlignment="1">
      <alignment horizontal="right" vertical="center"/>
    </xf>
    <xf numFmtId="179" fontId="9" fillId="5" borderId="39" xfId="2" applyNumberFormat="1" applyFont="1" applyFill="1" applyBorder="1">
      <alignment vertical="center"/>
    </xf>
    <xf numFmtId="179" fontId="9" fillId="0" borderId="39" xfId="2" applyNumberFormat="1" applyFont="1" applyBorder="1">
      <alignment vertical="center"/>
    </xf>
    <xf numFmtId="41" fontId="9" fillId="0" borderId="46" xfId="2" applyNumberFormat="1" applyFont="1" applyBorder="1">
      <alignment vertical="center"/>
    </xf>
    <xf numFmtId="0" fontId="18" fillId="0" borderId="53" xfId="0" applyNumberFormat="1" applyFont="1" applyFill="1" applyBorder="1" applyAlignment="1">
      <alignment horizontal="center" vertical="center"/>
    </xf>
    <xf numFmtId="179" fontId="31" fillId="5" borderId="34" xfId="0" applyNumberFormat="1" applyFont="1" applyFill="1" applyBorder="1" applyAlignment="1">
      <alignment horizontal="right" vertical="center"/>
    </xf>
    <xf numFmtId="179" fontId="31" fillId="0" borderId="1" xfId="0" applyNumberFormat="1" applyFont="1" applyFill="1" applyBorder="1" applyAlignment="1">
      <alignment horizontal="right" vertical="center"/>
    </xf>
    <xf numFmtId="179" fontId="31" fillId="5" borderId="1" xfId="0" applyNumberFormat="1" applyFont="1" applyFill="1" applyBorder="1" applyAlignment="1">
      <alignment horizontal="right" vertical="center"/>
    </xf>
    <xf numFmtId="41" fontId="18" fillId="0" borderId="34" xfId="0" applyNumberFormat="1" applyFont="1" applyBorder="1" applyAlignment="1">
      <alignment horizontal="right" vertical="center"/>
    </xf>
    <xf numFmtId="41" fontId="18" fillId="0" borderId="1" xfId="0" applyNumberFormat="1" applyFont="1" applyBorder="1" applyAlignment="1">
      <alignment horizontal="right" vertical="center"/>
    </xf>
    <xf numFmtId="41" fontId="9" fillId="0" borderId="34" xfId="0" applyNumberFormat="1" applyFont="1" applyBorder="1" applyAlignment="1">
      <alignment horizontal="right" vertical="center"/>
    </xf>
    <xf numFmtId="179" fontId="9" fillId="5" borderId="1" xfId="2" applyNumberFormat="1" applyFont="1" applyFill="1" applyBorder="1">
      <alignment vertical="center"/>
    </xf>
    <xf numFmtId="179" fontId="9" fillId="0" borderId="1" xfId="2" applyNumberFormat="1" applyFont="1" applyBorder="1">
      <alignment vertical="center"/>
    </xf>
    <xf numFmtId="41" fontId="9" fillId="0" borderId="34" xfId="2" applyNumberFormat="1" applyFont="1" applyBorder="1">
      <alignment vertical="center"/>
    </xf>
    <xf numFmtId="41" fontId="9" fillId="0" borderId="0" xfId="0" applyNumberFormat="1" applyFont="1" applyBorder="1" applyAlignment="1">
      <alignment horizontal="right" vertical="center"/>
    </xf>
    <xf numFmtId="41" fontId="18" fillId="0" borderId="44" xfId="0" applyNumberFormat="1" applyFont="1" applyBorder="1" applyAlignment="1">
      <alignment horizontal="right" vertical="center"/>
    </xf>
    <xf numFmtId="41" fontId="18" fillId="0" borderId="2" xfId="0" applyNumberFormat="1" applyFont="1" applyBorder="1" applyAlignment="1">
      <alignment horizontal="right" vertical="center"/>
    </xf>
    <xf numFmtId="0" fontId="18" fillId="0" borderId="53" xfId="0" applyNumberFormat="1" applyFont="1" applyBorder="1" applyAlignment="1">
      <alignment horizontal="center" vertical="center"/>
    </xf>
    <xf numFmtId="0" fontId="18" fillId="0" borderId="54" xfId="0" applyNumberFormat="1" applyFont="1" applyBorder="1" applyAlignment="1">
      <alignment horizontal="center" vertical="center"/>
    </xf>
    <xf numFmtId="41" fontId="9" fillId="0" borderId="44" xfId="2" applyNumberFormat="1" applyFont="1" applyBorder="1">
      <alignment vertical="center"/>
    </xf>
    <xf numFmtId="41" fontId="9" fillId="0" borderId="2" xfId="2" applyNumberFormat="1" applyFont="1" applyBorder="1">
      <alignment vertical="center"/>
    </xf>
    <xf numFmtId="41" fontId="9" fillId="0" borderId="45" xfId="2" applyNumberFormat="1" applyFont="1" applyBorder="1">
      <alignment vertical="center"/>
    </xf>
    <xf numFmtId="41" fontId="9" fillId="0" borderId="34" xfId="2" applyNumberFormat="1" applyFont="1" applyFill="1" applyBorder="1">
      <alignment vertical="center"/>
    </xf>
    <xf numFmtId="41" fontId="9" fillId="0" borderId="34" xfId="1" applyNumberFormat="1" applyFont="1" applyFill="1" applyBorder="1">
      <alignment vertical="center"/>
    </xf>
    <xf numFmtId="41" fontId="9" fillId="0" borderId="1" xfId="2" applyNumberFormat="1" applyFont="1" applyBorder="1" applyAlignment="1">
      <alignment horizontal="right" vertical="center"/>
    </xf>
    <xf numFmtId="0" fontId="18" fillId="0" borderId="54" xfId="1" applyNumberFormat="1" applyFont="1" applyBorder="1" applyAlignment="1">
      <alignment horizontal="center" vertical="center"/>
    </xf>
    <xf numFmtId="41" fontId="9" fillId="0" borderId="44" xfId="2" applyNumberFormat="1" applyFont="1" applyFill="1" applyBorder="1">
      <alignment vertical="center"/>
    </xf>
    <xf numFmtId="41" fontId="9" fillId="0" borderId="2" xfId="2" applyNumberFormat="1" applyFont="1" applyFill="1" applyBorder="1">
      <alignment vertical="center"/>
    </xf>
    <xf numFmtId="41" fontId="9" fillId="0" borderId="2" xfId="2" applyNumberFormat="1" applyFont="1" applyBorder="1" applyAlignment="1">
      <alignment horizontal="right" vertical="center"/>
    </xf>
    <xf numFmtId="41" fontId="9" fillId="0" borderId="44" xfId="1" applyNumberFormat="1" applyFont="1" applyFill="1" applyBorder="1">
      <alignment vertical="center"/>
    </xf>
    <xf numFmtId="41" fontId="9" fillId="0" borderId="2" xfId="1" applyNumberFormat="1" applyFont="1" applyFill="1" applyBorder="1">
      <alignment vertical="center"/>
    </xf>
    <xf numFmtId="0" fontId="18" fillId="0" borderId="53" xfId="1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82" xfId="0" applyNumberFormat="1" applyFont="1" applyBorder="1" applyAlignment="1">
      <alignment horizontal="center" vertical="center"/>
    </xf>
    <xf numFmtId="41" fontId="9" fillId="5" borderId="35" xfId="2" applyFont="1" applyFill="1" applyBorder="1">
      <alignment vertical="center"/>
    </xf>
    <xf numFmtId="41" fontId="9" fillId="5" borderId="24" xfId="2" applyFont="1" applyFill="1" applyBorder="1">
      <alignment vertical="center"/>
    </xf>
    <xf numFmtId="41" fontId="9" fillId="0" borderId="35" xfId="2" applyFont="1" applyBorder="1">
      <alignment vertical="center"/>
    </xf>
    <xf numFmtId="180" fontId="16" fillId="7" borderId="35" xfId="0" applyNumberFormat="1" applyFont="1" applyFill="1" applyBorder="1" applyAlignment="1">
      <alignment horizontal="right" vertical="center"/>
    </xf>
    <xf numFmtId="180" fontId="16" fillId="0" borderId="24" xfId="0" applyNumberFormat="1" applyFont="1" applyFill="1" applyBorder="1" applyAlignment="1">
      <alignment horizontal="right" vertical="center"/>
    </xf>
    <xf numFmtId="180" fontId="34" fillId="7" borderId="24" xfId="0" applyNumberFormat="1" applyFont="1" applyFill="1" applyBorder="1" applyAlignment="1">
      <alignment horizontal="right" vertical="center"/>
    </xf>
    <xf numFmtId="180" fontId="34" fillId="0" borderId="24" xfId="0" applyNumberFormat="1" applyFont="1" applyFill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180" fontId="16" fillId="7" borderId="24" xfId="0" applyNumberFormat="1" applyFont="1" applyFill="1" applyBorder="1" applyAlignment="1">
      <alignment horizontal="right" vertical="center"/>
    </xf>
    <xf numFmtId="176" fontId="9" fillId="0" borderId="35" xfId="0" applyNumberFormat="1" applyFont="1" applyBorder="1" applyAlignment="1">
      <alignment horizontal="right" vertical="center"/>
    </xf>
    <xf numFmtId="41" fontId="9" fillId="0" borderId="38" xfId="2" applyFont="1" applyBorder="1">
      <alignment vertical="center"/>
    </xf>
    <xf numFmtId="41" fontId="9" fillId="0" borderId="24" xfId="0" applyNumberFormat="1" applyFont="1" applyFill="1" applyBorder="1">
      <alignment vertical="center"/>
    </xf>
    <xf numFmtId="41" fontId="9" fillId="0" borderId="24" xfId="2" applyNumberFormat="1" applyFont="1" applyBorder="1">
      <alignment vertical="center"/>
    </xf>
    <xf numFmtId="41" fontId="9" fillId="0" borderId="25" xfId="2" applyNumberFormat="1" applyFont="1" applyBorder="1">
      <alignment vertical="center"/>
    </xf>
    <xf numFmtId="180" fontId="34" fillId="0" borderId="25" xfId="0" applyNumberFormat="1" applyFont="1" applyFill="1" applyBorder="1" applyAlignment="1">
      <alignment horizontal="right" vertical="center"/>
    </xf>
    <xf numFmtId="41" fontId="9" fillId="0" borderId="23" xfId="0" applyNumberFormat="1" applyFont="1" applyBorder="1" applyAlignment="1">
      <alignment horizontal="right" vertical="center"/>
    </xf>
    <xf numFmtId="41" fontId="9" fillId="0" borderId="24" xfId="0" applyNumberFormat="1" applyFont="1" applyBorder="1" applyAlignment="1">
      <alignment horizontal="right" vertical="center"/>
    </xf>
    <xf numFmtId="41" fontId="9" fillId="0" borderId="38" xfId="0" applyNumberFormat="1" applyFont="1" applyBorder="1" applyAlignment="1">
      <alignment horizontal="right" vertical="center"/>
    </xf>
    <xf numFmtId="0" fontId="5" fillId="0" borderId="56" xfId="0" applyNumberFormat="1" applyFont="1" applyBorder="1" applyAlignment="1">
      <alignment horizontal="center" vertical="center"/>
    </xf>
    <xf numFmtId="41" fontId="9" fillId="5" borderId="14" xfId="2" applyFont="1" applyFill="1" applyBorder="1">
      <alignment vertical="center"/>
    </xf>
    <xf numFmtId="41" fontId="9" fillId="0" borderId="15" xfId="2" applyFont="1" applyBorder="1">
      <alignment vertical="center"/>
    </xf>
    <xf numFmtId="41" fontId="9" fillId="5" borderId="15" xfId="2" applyFont="1" applyFill="1" applyBorder="1">
      <alignment vertical="center"/>
    </xf>
    <xf numFmtId="41" fontId="9" fillId="0" borderId="14" xfId="2" applyFont="1" applyBorder="1">
      <alignment vertical="center"/>
    </xf>
    <xf numFmtId="41" fontId="9" fillId="0" borderId="16" xfId="2" applyFont="1" applyBorder="1">
      <alignment vertical="center"/>
    </xf>
    <xf numFmtId="180" fontId="16" fillId="7" borderId="14" xfId="0" applyNumberFormat="1" applyFont="1" applyFill="1" applyBorder="1" applyAlignment="1">
      <alignment horizontal="right" vertical="center"/>
    </xf>
    <xf numFmtId="180" fontId="16" fillId="0" borderId="15" xfId="0" applyNumberFormat="1" applyFont="1" applyFill="1" applyBorder="1" applyAlignment="1">
      <alignment horizontal="right" vertical="center"/>
    </xf>
    <xf numFmtId="180" fontId="34" fillId="7" borderId="15" xfId="0" applyNumberFormat="1" applyFont="1" applyFill="1" applyBorder="1" applyAlignment="1">
      <alignment horizontal="right" vertical="center"/>
    </xf>
    <xf numFmtId="180" fontId="34" fillId="0" borderId="15" xfId="0" applyNumberFormat="1" applyFont="1" applyFill="1" applyBorder="1" applyAlignment="1">
      <alignment horizontal="right" vertical="center"/>
    </xf>
    <xf numFmtId="176" fontId="9" fillId="0" borderId="14" xfId="0" applyNumberFormat="1" applyFont="1" applyBorder="1" applyAlignment="1">
      <alignment horizontal="right" vertical="center"/>
    </xf>
    <xf numFmtId="176" fontId="9" fillId="0" borderId="15" xfId="0" applyNumberFormat="1" applyFont="1" applyBorder="1" applyAlignment="1">
      <alignment horizontal="right" vertical="center"/>
    </xf>
    <xf numFmtId="176" fontId="5" fillId="0" borderId="15" xfId="0" applyNumberFormat="1" applyFont="1" applyBorder="1" applyAlignment="1">
      <alignment horizontal="right" vertical="center"/>
    </xf>
    <xf numFmtId="180" fontId="16" fillId="7" borderId="15" xfId="0" applyNumberFormat="1" applyFont="1" applyFill="1" applyBorder="1" applyAlignment="1">
      <alignment horizontal="right" vertical="center"/>
    </xf>
    <xf numFmtId="176" fontId="5" fillId="0" borderId="14" xfId="0" applyNumberFormat="1" applyFont="1" applyBorder="1" applyAlignment="1">
      <alignment horizontal="right" vertical="center"/>
    </xf>
    <xf numFmtId="41" fontId="9" fillId="0" borderId="92" xfId="2" applyFont="1" applyBorder="1">
      <alignment vertical="center"/>
    </xf>
    <xf numFmtId="41" fontId="9" fillId="0" borderId="15" xfId="0" applyNumberFormat="1" applyFont="1" applyFill="1" applyBorder="1">
      <alignment vertical="center"/>
    </xf>
    <xf numFmtId="41" fontId="9" fillId="0" borderId="15" xfId="2" applyNumberFormat="1" applyFont="1" applyBorder="1">
      <alignment vertical="center"/>
    </xf>
    <xf numFmtId="41" fontId="9" fillId="0" borderId="16" xfId="2" applyNumberFormat="1" applyFont="1" applyBorder="1">
      <alignment vertical="center"/>
    </xf>
    <xf numFmtId="180" fontId="34" fillId="0" borderId="16" xfId="0" applyNumberFormat="1" applyFont="1" applyFill="1" applyBorder="1" applyAlignment="1">
      <alignment horizontal="right" vertical="center"/>
    </xf>
    <xf numFmtId="41" fontId="9" fillId="0" borderId="18" xfId="0" applyNumberFormat="1" applyFont="1" applyBorder="1" applyAlignment="1">
      <alignment horizontal="right" vertical="center"/>
    </xf>
    <xf numFmtId="41" fontId="9" fillId="0" borderId="15" xfId="0" applyNumberFormat="1" applyFont="1" applyBorder="1" applyAlignment="1">
      <alignment horizontal="right" vertical="center"/>
    </xf>
    <xf numFmtId="41" fontId="9" fillId="0" borderId="92" xfId="0" applyNumberFormat="1" applyFont="1" applyBorder="1" applyAlignment="1">
      <alignment horizontal="right" vertical="center"/>
    </xf>
    <xf numFmtId="176" fontId="9" fillId="0" borderId="38" xfId="0" applyNumberFormat="1" applyFont="1" applyBorder="1" applyAlignment="1">
      <alignment horizontal="right" vertical="center"/>
    </xf>
    <xf numFmtId="176" fontId="9" fillId="0" borderId="92" xfId="0" applyNumberFormat="1" applyFont="1" applyBorder="1" applyAlignment="1">
      <alignment horizontal="right" vertical="center"/>
    </xf>
    <xf numFmtId="0" fontId="18" fillId="0" borderId="82" xfId="0" applyNumberFormat="1" applyFont="1" applyFill="1" applyBorder="1" applyAlignment="1">
      <alignment horizontal="center" vertical="center"/>
    </xf>
    <xf numFmtId="179" fontId="31" fillId="5" borderId="35" xfId="0" applyNumberFormat="1" applyFont="1" applyFill="1" applyBorder="1" applyAlignment="1">
      <alignment horizontal="right" vertical="center"/>
    </xf>
    <xf numFmtId="179" fontId="31" fillId="0" borderId="24" xfId="0" applyNumberFormat="1" applyFont="1" applyFill="1" applyBorder="1" applyAlignment="1">
      <alignment horizontal="right" vertical="center"/>
    </xf>
    <xf numFmtId="179" fontId="31" fillId="5" borderId="24" xfId="0" applyNumberFormat="1" applyFont="1" applyFill="1" applyBorder="1" applyAlignment="1">
      <alignment horizontal="right" vertical="center"/>
    </xf>
    <xf numFmtId="41" fontId="18" fillId="0" borderId="35" xfId="0" applyNumberFormat="1" applyFont="1" applyFill="1" applyBorder="1" applyAlignment="1">
      <alignment horizontal="right" vertical="center"/>
    </xf>
    <xf numFmtId="41" fontId="18" fillId="0" borderId="24" xfId="0" applyNumberFormat="1" applyFont="1" applyFill="1" applyBorder="1" applyAlignment="1">
      <alignment horizontal="right" vertical="center"/>
    </xf>
    <xf numFmtId="41" fontId="9" fillId="0" borderId="35" xfId="0" applyNumberFormat="1" applyFont="1" applyFill="1" applyBorder="1" applyAlignment="1">
      <alignment horizontal="right" vertical="center"/>
    </xf>
    <xf numFmtId="41" fontId="9" fillId="0" borderId="24" xfId="0" applyNumberFormat="1" applyFont="1" applyFill="1" applyBorder="1" applyAlignment="1">
      <alignment horizontal="right" vertical="center"/>
    </xf>
    <xf numFmtId="179" fontId="9" fillId="5" borderId="24" xfId="2" applyNumberFormat="1" applyFont="1" applyFill="1" applyBorder="1">
      <alignment vertical="center"/>
    </xf>
    <xf numFmtId="179" fontId="9" fillId="0" borderId="24" xfId="2" applyNumberFormat="1" applyFont="1" applyBorder="1">
      <alignment vertical="center"/>
    </xf>
    <xf numFmtId="41" fontId="9" fillId="0" borderId="35" xfId="2" applyNumberFormat="1" applyFont="1" applyBorder="1">
      <alignment vertical="center"/>
    </xf>
    <xf numFmtId="0" fontId="18" fillId="0" borderId="56" xfId="0" applyNumberFormat="1" applyFont="1" applyFill="1" applyBorder="1" applyAlignment="1">
      <alignment horizontal="center" vertical="center"/>
    </xf>
    <xf numFmtId="179" fontId="31" fillId="5" borderId="14" xfId="0" applyNumberFormat="1" applyFont="1" applyFill="1" applyBorder="1" applyAlignment="1">
      <alignment horizontal="right" vertical="center"/>
    </xf>
    <xf numFmtId="179" fontId="31" fillId="0" borderId="15" xfId="0" applyNumberFormat="1" applyFont="1" applyFill="1" applyBorder="1" applyAlignment="1">
      <alignment horizontal="right" vertical="center"/>
    </xf>
    <xf numFmtId="179" fontId="31" fillId="5" borderId="15" xfId="0" applyNumberFormat="1" applyFont="1" applyFill="1" applyBorder="1" applyAlignment="1">
      <alignment horizontal="right" vertical="center"/>
    </xf>
    <xf numFmtId="41" fontId="18" fillId="0" borderId="14" xfId="0" applyNumberFormat="1" applyFont="1" applyBorder="1" applyAlignment="1">
      <alignment horizontal="right" vertical="center"/>
    </xf>
    <xf numFmtId="41" fontId="18" fillId="0" borderId="15" xfId="0" applyNumberFormat="1" applyFont="1" applyBorder="1" applyAlignment="1">
      <alignment horizontal="right" vertical="center"/>
    </xf>
    <xf numFmtId="41" fontId="18" fillId="0" borderId="15" xfId="0" applyNumberFormat="1" applyFont="1" applyFill="1" applyBorder="1" applyAlignment="1">
      <alignment horizontal="right" vertical="center"/>
    </xf>
    <xf numFmtId="41" fontId="9" fillId="0" borderId="14" xfId="0" applyNumberFormat="1" applyFont="1" applyBorder="1" applyAlignment="1">
      <alignment horizontal="right" vertical="center"/>
    </xf>
    <xf numFmtId="179" fontId="9" fillId="5" borderId="15" xfId="2" applyNumberFormat="1" applyFont="1" applyFill="1" applyBorder="1">
      <alignment vertical="center"/>
    </xf>
    <xf numFmtId="179" fontId="9" fillId="0" borderId="15" xfId="2" applyNumberFormat="1" applyFont="1" applyBorder="1">
      <alignment vertical="center"/>
    </xf>
    <xf numFmtId="41" fontId="9" fillId="0" borderId="14" xfId="2" applyNumberFormat="1" applyFont="1" applyBorder="1">
      <alignment vertical="center"/>
    </xf>
    <xf numFmtId="0" fontId="18" fillId="0" borderId="82" xfId="0" applyNumberFormat="1" applyFont="1" applyBorder="1" applyAlignment="1">
      <alignment horizontal="center" vertical="center"/>
    </xf>
    <xf numFmtId="179" fontId="31" fillId="5" borderId="14" xfId="2" applyNumberFormat="1" applyFont="1" applyFill="1" applyBorder="1">
      <alignment vertical="center"/>
    </xf>
    <xf numFmtId="179" fontId="31" fillId="0" borderId="15" xfId="2" applyNumberFormat="1" applyFont="1" applyFill="1" applyBorder="1">
      <alignment vertical="center"/>
    </xf>
    <xf numFmtId="179" fontId="31" fillId="5" borderId="15" xfId="2" applyNumberFormat="1" applyFont="1" applyFill="1" applyBorder="1">
      <alignment vertical="center"/>
    </xf>
    <xf numFmtId="179" fontId="31" fillId="0" borderId="16" xfId="2" applyNumberFormat="1" applyFont="1" applyFill="1" applyBorder="1">
      <alignment vertical="center"/>
    </xf>
    <xf numFmtId="0" fontId="18" fillId="0" borderId="56" xfId="0" applyNumberFormat="1" applyFont="1" applyBorder="1" applyAlignment="1">
      <alignment horizontal="center" vertical="center"/>
    </xf>
    <xf numFmtId="0" fontId="18" fillId="0" borderId="56" xfId="1" applyNumberFormat="1" applyFont="1" applyBorder="1" applyAlignment="1">
      <alignment horizontal="center" vertical="center"/>
    </xf>
    <xf numFmtId="41" fontId="9" fillId="0" borderId="14" xfId="2" applyNumberFormat="1" applyFont="1" applyFill="1" applyBorder="1">
      <alignment vertical="center"/>
    </xf>
    <xf numFmtId="41" fontId="9" fillId="0" borderId="15" xfId="2" applyNumberFormat="1" applyFont="1" applyFill="1" applyBorder="1">
      <alignment vertical="center"/>
    </xf>
    <xf numFmtId="41" fontId="9" fillId="0" borderId="15" xfId="2" applyNumberFormat="1" applyFont="1" applyBorder="1" applyAlignment="1">
      <alignment horizontal="right" vertical="center"/>
    </xf>
    <xf numFmtId="41" fontId="9" fillId="0" borderId="15" xfId="1" applyNumberFormat="1" applyFont="1" applyFill="1" applyBorder="1">
      <alignment vertical="center"/>
    </xf>
    <xf numFmtId="41" fontId="9" fillId="0" borderId="15" xfId="1" applyNumberFormat="1" applyFont="1" applyBorder="1">
      <alignment vertical="center"/>
    </xf>
    <xf numFmtId="0" fontId="5" fillId="11" borderId="21" xfId="0" applyFont="1" applyFill="1" applyBorder="1" applyAlignment="1">
      <alignment horizontal="center" vertical="center"/>
    </xf>
    <xf numFmtId="180" fontId="29" fillId="5" borderId="14" xfId="0" applyNumberFormat="1" applyFont="1" applyFill="1" applyBorder="1" applyAlignment="1">
      <alignment horizontal="right" vertical="center"/>
    </xf>
    <xf numFmtId="180" fontId="29" fillId="0" borderId="15" xfId="0" applyNumberFormat="1" applyFont="1" applyFill="1" applyBorder="1" applyAlignment="1">
      <alignment horizontal="right" vertical="center"/>
    </xf>
    <xf numFmtId="180" fontId="29" fillId="5" borderId="15" xfId="0" applyNumberFormat="1" applyFont="1" applyFill="1" applyBorder="1" applyAlignment="1">
      <alignment horizontal="right" vertical="center"/>
    </xf>
    <xf numFmtId="180" fontId="29" fillId="0" borderId="16" xfId="0" applyNumberFormat="1" applyFont="1" applyFill="1" applyBorder="1" applyAlignment="1">
      <alignment horizontal="right" vertical="center"/>
    </xf>
    <xf numFmtId="176" fontId="9" fillId="0" borderId="18" xfId="0" applyNumberFormat="1" applyFont="1" applyBorder="1" applyAlignment="1">
      <alignment horizontal="right" vertical="center"/>
    </xf>
    <xf numFmtId="176" fontId="9" fillId="0" borderId="15" xfId="0" applyNumberFormat="1" applyFont="1" applyFill="1" applyBorder="1" applyAlignment="1">
      <alignment horizontal="right" vertical="center"/>
    </xf>
    <xf numFmtId="176" fontId="5" fillId="0" borderId="15" xfId="0" applyNumberFormat="1" applyFont="1" applyFill="1" applyBorder="1" applyAlignment="1">
      <alignment horizontal="right" vertical="center"/>
    </xf>
    <xf numFmtId="41" fontId="9" fillId="0" borderId="15" xfId="2" applyFont="1" applyFill="1" applyBorder="1">
      <alignment vertical="center"/>
    </xf>
    <xf numFmtId="176" fontId="30" fillId="0" borderId="24" xfId="0" applyNumberFormat="1" applyFont="1" applyBorder="1" applyAlignment="1">
      <alignment horizontal="right" vertical="center"/>
    </xf>
    <xf numFmtId="176" fontId="5" fillId="0" borderId="18" xfId="0" applyNumberFormat="1" applyFont="1" applyBorder="1" applyAlignment="1">
      <alignment horizontal="right" vertical="center"/>
    </xf>
    <xf numFmtId="41" fontId="18" fillId="0" borderId="18" xfId="2" applyFont="1" applyFill="1" applyBorder="1">
      <alignment vertical="center"/>
    </xf>
    <xf numFmtId="41" fontId="18" fillId="0" borderId="15" xfId="2" applyFont="1" applyBorder="1">
      <alignment vertical="center"/>
    </xf>
    <xf numFmtId="41" fontId="9" fillId="0" borderId="18" xfId="2" applyFont="1" applyFill="1" applyBorder="1">
      <alignment vertical="center"/>
    </xf>
    <xf numFmtId="0" fontId="5" fillId="0" borderId="82" xfId="0" applyFont="1" applyFill="1" applyBorder="1" applyAlignment="1">
      <alignment horizontal="center" vertical="center"/>
    </xf>
    <xf numFmtId="41" fontId="26" fillId="5" borderId="93" xfId="0" applyNumberFormat="1" applyFont="1" applyFill="1" applyBorder="1" applyAlignment="1">
      <alignment horizontal="right" vertical="center"/>
    </xf>
    <xf numFmtId="41" fontId="26" fillId="0" borderId="24" xfId="0" applyNumberFormat="1" applyFont="1" applyFill="1" applyBorder="1" applyAlignment="1">
      <alignment horizontal="right" vertical="center"/>
    </xf>
    <xf numFmtId="41" fontId="26" fillId="0" borderId="25" xfId="0" applyNumberFormat="1" applyFont="1" applyFill="1" applyBorder="1" applyAlignment="1">
      <alignment horizontal="right" vertical="center"/>
    </xf>
    <xf numFmtId="41" fontId="9" fillId="5" borderId="93" xfId="0" applyNumberFormat="1" applyFont="1" applyFill="1" applyBorder="1" applyAlignment="1">
      <alignment horizontal="right" vertical="center"/>
    </xf>
    <xf numFmtId="41" fontId="5" fillId="5" borderId="94" xfId="0" applyNumberFormat="1" applyFont="1" applyFill="1" applyBorder="1" applyAlignment="1">
      <alignment horizontal="right"/>
    </xf>
    <xf numFmtId="41" fontId="5" fillId="0" borderId="25" xfId="0" applyNumberFormat="1" applyFont="1" applyBorder="1" applyAlignment="1">
      <alignment horizontal="right"/>
    </xf>
    <xf numFmtId="41" fontId="9" fillId="7" borderId="93" xfId="0" applyNumberFormat="1" applyFont="1" applyFill="1" applyBorder="1" applyAlignment="1">
      <alignment horizontal="right" vertical="center"/>
    </xf>
    <xf numFmtId="41" fontId="11" fillId="0" borderId="24" xfId="0" applyNumberFormat="1" applyFont="1" applyBorder="1" applyAlignment="1">
      <alignment horizontal="right" vertical="center" wrapText="1"/>
    </xf>
    <xf numFmtId="41" fontId="5" fillId="0" borderId="24" xfId="0" applyNumberFormat="1" applyFont="1" applyFill="1" applyBorder="1" applyAlignment="1">
      <alignment horizontal="right" vertical="center"/>
    </xf>
    <xf numFmtId="41" fontId="9" fillId="7" borderId="94" xfId="1" applyNumberFormat="1" applyFont="1" applyFill="1" applyBorder="1" applyAlignment="1">
      <alignment horizontal="right" vertical="center"/>
    </xf>
    <xf numFmtId="41" fontId="5" fillId="0" borderId="25" xfId="0" applyNumberFormat="1" applyFont="1" applyFill="1" applyBorder="1" applyAlignment="1">
      <alignment horizontal="right" vertical="center"/>
    </xf>
    <xf numFmtId="0" fontId="5" fillId="0" borderId="56" xfId="0" applyFont="1" applyFill="1" applyBorder="1" applyAlignment="1">
      <alignment horizontal="center" vertical="center"/>
    </xf>
    <xf numFmtId="41" fontId="26" fillId="5" borderId="91" xfId="0" applyNumberFormat="1" applyFont="1" applyFill="1" applyBorder="1" applyAlignment="1">
      <alignment horizontal="right" vertical="center"/>
    </xf>
    <xf numFmtId="41" fontId="26" fillId="0" borderId="15" xfId="0" applyNumberFormat="1" applyFont="1" applyFill="1" applyBorder="1" applyAlignment="1">
      <alignment horizontal="right" vertical="center"/>
    </xf>
    <xf numFmtId="41" fontId="26" fillId="0" borderId="16" xfId="0" applyNumberFormat="1" applyFont="1" applyFill="1" applyBorder="1" applyAlignment="1">
      <alignment horizontal="right" vertical="center"/>
    </xf>
    <xf numFmtId="41" fontId="9" fillId="5" borderId="91" xfId="0" applyNumberFormat="1" applyFont="1" applyFill="1" applyBorder="1" applyAlignment="1">
      <alignment horizontal="right" vertical="center"/>
    </xf>
    <xf numFmtId="41" fontId="5" fillId="0" borderId="15" xfId="0" applyNumberFormat="1" applyFont="1" applyBorder="1" applyAlignment="1">
      <alignment horizontal="right"/>
    </xf>
    <xf numFmtId="41" fontId="5" fillId="5" borderId="90" xfId="0" applyNumberFormat="1" applyFont="1" applyFill="1" applyBorder="1" applyAlignment="1">
      <alignment horizontal="right"/>
    </xf>
    <xf numFmtId="41" fontId="5" fillId="0" borderId="16" xfId="0" applyNumberFormat="1" applyFont="1" applyBorder="1" applyAlignment="1">
      <alignment horizontal="right"/>
    </xf>
    <xf numFmtId="41" fontId="9" fillId="7" borderId="91" xfId="0" applyNumberFormat="1" applyFont="1" applyFill="1" applyBorder="1" applyAlignment="1">
      <alignment horizontal="right" vertical="center"/>
    </xf>
    <xf numFmtId="41" fontId="9" fillId="0" borderId="15" xfId="0" applyNumberFormat="1" applyFont="1" applyFill="1" applyBorder="1" applyAlignment="1">
      <alignment horizontal="right" vertical="center"/>
    </xf>
    <xf numFmtId="41" fontId="9" fillId="0" borderId="16" xfId="0" applyNumberFormat="1" applyFont="1" applyFill="1" applyBorder="1" applyAlignment="1">
      <alignment horizontal="right" vertical="center"/>
    </xf>
    <xf numFmtId="0" fontId="5" fillId="0" borderId="82" xfId="0" applyFont="1" applyBorder="1" applyAlignment="1">
      <alignment horizontal="center" vertical="center"/>
    </xf>
    <xf numFmtId="41" fontId="26" fillId="5" borderId="93" xfId="0" applyNumberFormat="1" applyFont="1" applyFill="1" applyBorder="1">
      <alignment vertical="center"/>
    </xf>
    <xf numFmtId="41" fontId="9" fillId="5" borderId="93" xfId="0" applyNumberFormat="1" applyFont="1" applyFill="1" applyBorder="1">
      <alignment vertical="center"/>
    </xf>
    <xf numFmtId="41" fontId="9" fillId="7" borderId="93" xfId="1" applyNumberFormat="1" applyFont="1" applyFill="1" applyBorder="1" applyAlignment="1">
      <alignment horizontal="right" vertical="center"/>
    </xf>
    <xf numFmtId="41" fontId="11" fillId="0" borderId="24" xfId="0" applyNumberFormat="1" applyFont="1" applyFill="1" applyBorder="1" applyAlignment="1">
      <alignment horizontal="right" vertical="center" wrapText="1"/>
    </xf>
    <xf numFmtId="41" fontId="26" fillId="5" borderId="91" xfId="0" applyNumberFormat="1" applyFont="1" applyFill="1" applyBorder="1">
      <alignment vertical="center"/>
    </xf>
    <xf numFmtId="41" fontId="9" fillId="5" borderId="91" xfId="0" applyNumberFormat="1" applyFont="1" applyFill="1" applyBorder="1">
      <alignment vertical="center"/>
    </xf>
    <xf numFmtId="41" fontId="11" fillId="0" borderId="24" xfId="1" applyNumberFormat="1" applyFont="1" applyBorder="1" applyAlignment="1">
      <alignment horizontal="right" vertical="center" wrapText="1"/>
    </xf>
    <xf numFmtId="41" fontId="5" fillId="0" borderId="24" xfId="1" applyNumberFormat="1" applyFont="1" applyFill="1" applyBorder="1" applyAlignment="1">
      <alignment horizontal="right" vertical="center"/>
    </xf>
    <xf numFmtId="41" fontId="9" fillId="5" borderId="94" xfId="1" applyNumberFormat="1" applyFont="1" applyFill="1" applyBorder="1" applyAlignment="1">
      <alignment horizontal="right" vertical="center"/>
    </xf>
    <xf numFmtId="41" fontId="9" fillId="0" borderId="24" xfId="1" applyNumberFormat="1" applyFont="1" applyBorder="1" applyAlignment="1">
      <alignment horizontal="right" vertical="center"/>
    </xf>
    <xf numFmtId="0" fontId="5" fillId="0" borderId="56" xfId="0" applyFont="1" applyBorder="1" applyAlignment="1">
      <alignment horizontal="center" vertical="center"/>
    </xf>
    <xf numFmtId="41" fontId="11" fillId="0" borderId="15" xfId="1" applyNumberFormat="1" applyFont="1" applyBorder="1" applyAlignment="1">
      <alignment horizontal="right" vertical="center" wrapText="1"/>
    </xf>
    <xf numFmtId="41" fontId="5" fillId="0" borderId="15" xfId="1" applyNumberFormat="1" applyFont="1" applyFill="1" applyBorder="1" applyAlignment="1">
      <alignment horizontal="right" vertical="center"/>
    </xf>
    <xf numFmtId="41" fontId="9" fillId="5" borderId="90" xfId="1" applyNumberFormat="1" applyFont="1" applyFill="1" applyBorder="1" applyAlignment="1">
      <alignment horizontal="right" vertical="center"/>
    </xf>
    <xf numFmtId="41" fontId="9" fillId="0" borderId="15" xfId="1" applyNumberFormat="1" applyFont="1" applyBorder="1" applyAlignment="1">
      <alignment horizontal="right" vertical="center"/>
    </xf>
    <xf numFmtId="41" fontId="26" fillId="5" borderId="35" xfId="0" applyNumberFormat="1" applyFont="1" applyFill="1" applyBorder="1" applyAlignment="1">
      <alignment horizontal="right" vertical="center"/>
    </xf>
    <xf numFmtId="41" fontId="9" fillId="5" borderId="23" xfId="2" applyNumberFormat="1" applyFont="1" applyFill="1" applyBorder="1">
      <alignment vertical="center"/>
    </xf>
    <xf numFmtId="41" fontId="9" fillId="0" borderId="24" xfId="1" applyNumberFormat="1" applyFont="1" applyFill="1" applyBorder="1">
      <alignment vertical="center"/>
    </xf>
    <xf numFmtId="41" fontId="9" fillId="5" borderId="24" xfId="2" applyNumberFormat="1" applyFont="1" applyFill="1" applyBorder="1">
      <alignment vertical="center"/>
    </xf>
    <xf numFmtId="41" fontId="9" fillId="0" borderId="24" xfId="2" applyNumberFormat="1" applyFont="1" applyFill="1" applyBorder="1">
      <alignment vertical="center"/>
    </xf>
    <xf numFmtId="41" fontId="9" fillId="0" borderId="25" xfId="2" applyNumberFormat="1" applyFont="1" applyFill="1" applyBorder="1">
      <alignment vertical="center"/>
    </xf>
    <xf numFmtId="41" fontId="26" fillId="5" borderId="14" xfId="0" applyNumberFormat="1" applyFont="1" applyFill="1" applyBorder="1" applyAlignment="1">
      <alignment horizontal="right" vertical="center"/>
    </xf>
    <xf numFmtId="41" fontId="9" fillId="5" borderId="18" xfId="2" applyNumberFormat="1" applyFont="1" applyFill="1" applyBorder="1">
      <alignment vertical="center"/>
    </xf>
    <xf numFmtId="41" fontId="9" fillId="5" borderId="15" xfId="2" applyNumberFormat="1" applyFont="1" applyFill="1" applyBorder="1">
      <alignment vertical="center"/>
    </xf>
    <xf numFmtId="41" fontId="9" fillId="0" borderId="16" xfId="2" applyNumberFormat="1" applyFont="1" applyFill="1" applyBorder="1">
      <alignment vertical="center"/>
    </xf>
    <xf numFmtId="41" fontId="9" fillId="0" borderId="24" xfId="1" applyNumberFormat="1" applyFont="1" applyBorder="1">
      <alignment vertical="center"/>
    </xf>
    <xf numFmtId="41" fontId="18" fillId="5" borderId="18" xfId="0" applyNumberFormat="1" applyFont="1" applyFill="1" applyBorder="1">
      <alignment vertical="center"/>
    </xf>
    <xf numFmtId="41" fontId="18" fillId="0" borderId="15" xfId="0" applyNumberFormat="1" applyFont="1" applyBorder="1">
      <alignment vertical="center"/>
    </xf>
    <xf numFmtId="41" fontId="18" fillId="5" borderId="15" xfId="0" applyNumberFormat="1" applyFont="1" applyFill="1" applyBorder="1">
      <alignment vertical="center"/>
    </xf>
    <xf numFmtId="41" fontId="18" fillId="0" borderId="16" xfId="0" applyNumberFormat="1" applyFont="1" applyBorder="1">
      <alignment vertical="center"/>
    </xf>
    <xf numFmtId="0" fontId="5" fillId="0" borderId="21" xfId="0" applyFont="1" applyFill="1" applyBorder="1" applyAlignment="1">
      <alignment horizontal="center" vertical="center"/>
    </xf>
    <xf numFmtId="41" fontId="27" fillId="5" borderId="14" xfId="0" applyNumberFormat="1" applyFont="1" applyFill="1" applyBorder="1" applyAlignment="1">
      <alignment horizontal="right"/>
    </xf>
    <xf numFmtId="41" fontId="5" fillId="0" borderId="15" xfId="1" applyNumberFormat="1" applyFont="1" applyBorder="1" applyAlignment="1">
      <alignment horizontal="right"/>
    </xf>
    <xf numFmtId="41" fontId="5" fillId="0" borderId="92" xfId="0" applyNumberFormat="1" applyFont="1" applyBorder="1" applyAlignment="1">
      <alignment horizontal="right"/>
    </xf>
    <xf numFmtId="41" fontId="9" fillId="0" borderId="14" xfId="0" applyNumberFormat="1" applyFont="1" applyBorder="1">
      <alignment vertical="center"/>
    </xf>
    <xf numFmtId="41" fontId="9" fillId="0" borderId="16" xfId="0" applyNumberFormat="1" applyFont="1" applyBorder="1">
      <alignment vertical="center"/>
    </xf>
    <xf numFmtId="0" fontId="5" fillId="0" borderId="22" xfId="0" applyFont="1" applyBorder="1" applyAlignment="1">
      <alignment horizontal="center" vertical="center"/>
    </xf>
    <xf numFmtId="41" fontId="5" fillId="0" borderId="38" xfId="0" applyNumberFormat="1" applyFont="1" applyFill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41" fontId="9" fillId="0" borderId="92" xfId="1" applyNumberFormat="1" applyFont="1" applyBorder="1">
      <alignment vertical="center"/>
    </xf>
    <xf numFmtId="41" fontId="27" fillId="5" borderId="18" xfId="0" applyNumberFormat="1" applyFont="1" applyFill="1" applyBorder="1" applyAlignment="1">
      <alignment horizontal="right"/>
    </xf>
    <xf numFmtId="41" fontId="27" fillId="0" borderId="15" xfId="0" applyNumberFormat="1" applyFont="1" applyFill="1" applyBorder="1" applyAlignment="1">
      <alignment horizontal="right"/>
    </xf>
    <xf numFmtId="41" fontId="5" fillId="0" borderId="15" xfId="0" applyNumberFormat="1" applyFont="1" applyFill="1" applyBorder="1" applyAlignment="1">
      <alignment horizontal="right"/>
    </xf>
    <xf numFmtId="41" fontId="9" fillId="0" borderId="16" xfId="0" applyNumberFormat="1" applyFont="1" applyFill="1" applyBorder="1">
      <alignment vertical="center"/>
    </xf>
    <xf numFmtId="41" fontId="26" fillId="5" borderId="18" xfId="1" applyNumberFormat="1" applyFont="1" applyFill="1" applyBorder="1">
      <alignment vertical="center"/>
    </xf>
    <xf numFmtId="41" fontId="26" fillId="0" borderId="15" xfId="1" applyNumberFormat="1" applyFont="1" applyBorder="1">
      <alignment vertical="center"/>
    </xf>
    <xf numFmtId="41" fontId="9" fillId="0" borderId="16" xfId="1" applyNumberFormat="1" applyFont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41" fontId="26" fillId="0" borderId="0" xfId="1" applyNumberFormat="1" applyFont="1" applyFill="1" applyBorder="1">
      <alignment vertical="center"/>
    </xf>
    <xf numFmtId="41" fontId="9" fillId="0" borderId="0" xfId="1" applyNumberFormat="1" applyFont="1" applyFill="1" applyBorder="1">
      <alignment vertical="center"/>
    </xf>
    <xf numFmtId="177" fontId="28" fillId="0" borderId="0" xfId="0" applyNumberFormat="1" applyFont="1" applyFill="1">
      <alignment vertical="center"/>
    </xf>
    <xf numFmtId="41" fontId="26" fillId="5" borderId="57" xfId="1" applyNumberFormat="1" applyFont="1" applyFill="1" applyBorder="1">
      <alignment vertical="center"/>
    </xf>
    <xf numFmtId="41" fontId="26" fillId="0" borderId="2" xfId="1" applyNumberFormat="1" applyFont="1" applyBorder="1">
      <alignment vertical="center"/>
    </xf>
    <xf numFmtId="41" fontId="9" fillId="0" borderId="45" xfId="1" applyNumberFormat="1" applyFont="1" applyBorder="1">
      <alignment vertical="center"/>
    </xf>
    <xf numFmtId="41" fontId="26" fillId="0" borderId="11" xfId="1" applyNumberFormat="1" applyFont="1" applyBorder="1">
      <alignment vertical="center"/>
    </xf>
    <xf numFmtId="41" fontId="9" fillId="0" borderId="11" xfId="1" applyNumberFormat="1" applyFont="1" applyBorder="1">
      <alignment vertical="center"/>
    </xf>
    <xf numFmtId="41" fontId="9" fillId="0" borderId="12" xfId="1" applyNumberFormat="1" applyFont="1" applyBorder="1">
      <alignment vertical="center"/>
    </xf>
    <xf numFmtId="41" fontId="26" fillId="5" borderId="17" xfId="1" applyNumberFormat="1" applyFont="1" applyFill="1" applyBorder="1">
      <alignment vertical="center"/>
    </xf>
    <xf numFmtId="0" fontId="5" fillId="0" borderId="19" xfId="0" applyFont="1" applyBorder="1" applyAlignment="1">
      <alignment horizontal="center" vertical="center"/>
    </xf>
    <xf numFmtId="41" fontId="9" fillId="0" borderId="0" xfId="0" applyNumberFormat="1" applyFont="1" applyFill="1" applyBorder="1">
      <alignment vertical="center"/>
    </xf>
    <xf numFmtId="41" fontId="9" fillId="0" borderId="12" xfId="0" applyNumberFormat="1" applyFont="1" applyBorder="1">
      <alignment vertical="center"/>
    </xf>
    <xf numFmtId="41" fontId="9" fillId="0" borderId="73" xfId="1" applyNumberFormat="1" applyFont="1" applyBorder="1">
      <alignment vertical="center"/>
    </xf>
    <xf numFmtId="41" fontId="9" fillId="0" borderId="79" xfId="0" applyNumberFormat="1" applyFont="1" applyBorder="1">
      <alignment vertical="center"/>
    </xf>
    <xf numFmtId="41" fontId="26" fillId="0" borderId="0" xfId="0" applyNumberFormat="1" applyFont="1" applyFill="1" applyBorder="1" applyAlignment="1">
      <alignment horizontal="right" vertical="center"/>
    </xf>
    <xf numFmtId="41" fontId="18" fillId="0" borderId="0" xfId="0" applyNumberFormat="1" applyFont="1" applyFill="1" applyBorder="1">
      <alignment vertical="center"/>
    </xf>
    <xf numFmtId="41" fontId="9" fillId="0" borderId="0" xfId="0" applyNumberFormat="1" applyFont="1" applyFill="1">
      <alignment vertical="center"/>
    </xf>
    <xf numFmtId="0" fontId="0" fillId="0" borderId="0" xfId="0" applyFill="1">
      <alignment vertical="center"/>
    </xf>
    <xf numFmtId="41" fontId="26" fillId="5" borderId="44" xfId="0" applyNumberFormat="1" applyFont="1" applyFill="1" applyBorder="1" applyAlignment="1">
      <alignment horizontal="right" vertical="center"/>
    </xf>
    <xf numFmtId="41" fontId="18" fillId="5" borderId="57" xfId="0" applyNumberFormat="1" applyFont="1" applyFill="1" applyBorder="1">
      <alignment vertical="center"/>
    </xf>
    <xf numFmtId="41" fontId="18" fillId="0" borderId="2" xfId="0" applyNumberFormat="1" applyFont="1" applyBorder="1">
      <alignment vertical="center"/>
    </xf>
    <xf numFmtId="41" fontId="18" fillId="5" borderId="2" xfId="0" applyNumberFormat="1" applyFont="1" applyFill="1" applyBorder="1">
      <alignment vertical="center"/>
    </xf>
    <xf numFmtId="41" fontId="18" fillId="0" borderId="45" xfId="0" applyNumberFormat="1" applyFont="1" applyBorder="1">
      <alignment vertical="center"/>
    </xf>
    <xf numFmtId="41" fontId="26" fillId="0" borderId="11" xfId="0" applyNumberFormat="1" applyFont="1" applyFill="1" applyBorder="1" applyAlignment="1">
      <alignment horizontal="right" vertical="center"/>
    </xf>
    <xf numFmtId="41" fontId="18" fillId="5" borderId="11" xfId="0" applyNumberFormat="1" applyFont="1" applyFill="1" applyBorder="1">
      <alignment vertical="center"/>
    </xf>
    <xf numFmtId="41" fontId="18" fillId="0" borderId="11" xfId="0" applyNumberFormat="1" applyFont="1" applyBorder="1">
      <alignment vertical="center"/>
    </xf>
    <xf numFmtId="41" fontId="18" fillId="0" borderId="12" xfId="0" applyNumberFormat="1" applyFont="1" applyBorder="1">
      <alignment vertical="center"/>
    </xf>
    <xf numFmtId="0" fontId="5" fillId="0" borderId="77" xfId="0" applyFont="1" applyFill="1" applyBorder="1" applyAlignment="1">
      <alignment horizontal="center" vertical="center"/>
    </xf>
    <xf numFmtId="41" fontId="18" fillId="5" borderId="17" xfId="0" applyNumberFormat="1" applyFont="1" applyFill="1" applyBorder="1">
      <alignment vertical="center"/>
    </xf>
    <xf numFmtId="41" fontId="26" fillId="5" borderId="79" xfId="0" applyNumberFormat="1" applyFont="1" applyFill="1" applyBorder="1" applyAlignment="1">
      <alignment horizontal="right" vertical="center"/>
    </xf>
    <xf numFmtId="41" fontId="26" fillId="0" borderId="12" xfId="0" applyNumberFormat="1" applyFont="1" applyFill="1" applyBorder="1" applyAlignment="1">
      <alignment horizontal="right" vertical="center"/>
    </xf>
    <xf numFmtId="0" fontId="23" fillId="0" borderId="0" xfId="0" applyFont="1">
      <alignment vertical="center"/>
    </xf>
    <xf numFmtId="179" fontId="31" fillId="0" borderId="0" xfId="2" applyNumberFormat="1" applyFont="1" applyFill="1" applyBorder="1">
      <alignment vertical="center"/>
    </xf>
    <xf numFmtId="41" fontId="9" fillId="0" borderId="0" xfId="2" applyFont="1" applyFill="1" applyBorder="1">
      <alignment vertical="center"/>
    </xf>
    <xf numFmtId="179" fontId="31" fillId="5" borderId="11" xfId="2" applyNumberFormat="1" applyFont="1" applyFill="1" applyBorder="1">
      <alignment vertical="center"/>
    </xf>
    <xf numFmtId="179" fontId="31" fillId="0" borderId="11" xfId="2" applyNumberFormat="1" applyFont="1" applyFill="1" applyBorder="1">
      <alignment vertical="center"/>
    </xf>
    <xf numFmtId="0" fontId="5" fillId="13" borderId="77" xfId="0" applyFont="1" applyFill="1" applyBorder="1" applyAlignment="1">
      <alignment horizontal="center" vertical="center"/>
    </xf>
    <xf numFmtId="0" fontId="5" fillId="13" borderId="53" xfId="0" applyFont="1" applyFill="1" applyBorder="1" applyAlignment="1">
      <alignment horizontal="center" vertical="center"/>
    </xf>
    <xf numFmtId="0" fontId="5" fillId="13" borderId="56" xfId="0" applyFont="1" applyFill="1" applyBorder="1" applyAlignment="1">
      <alignment horizontal="center" vertical="center"/>
    </xf>
    <xf numFmtId="41" fontId="9" fillId="0" borderId="17" xfId="2" applyFont="1" applyFill="1" applyBorder="1">
      <alignment vertical="center"/>
    </xf>
    <xf numFmtId="179" fontId="31" fillId="5" borderId="79" xfId="2" applyNumberFormat="1" applyFont="1" applyFill="1" applyBorder="1">
      <alignment vertical="center"/>
    </xf>
    <xf numFmtId="179" fontId="31" fillId="0" borderId="12" xfId="2" applyNumberFormat="1" applyFont="1" applyFill="1" applyBorder="1">
      <alignment vertical="center"/>
    </xf>
    <xf numFmtId="41" fontId="9" fillId="0" borderId="0" xfId="2" applyNumberFormat="1" applyFont="1" applyFill="1" applyBorder="1">
      <alignment vertical="center"/>
    </xf>
    <xf numFmtId="41" fontId="9" fillId="0" borderId="11" xfId="2" applyNumberFormat="1" applyFont="1" applyFill="1" applyBorder="1">
      <alignment vertical="center"/>
    </xf>
    <xf numFmtId="41" fontId="9" fillId="0" borderId="11" xfId="2" applyNumberFormat="1" applyFont="1" applyBorder="1" applyAlignment="1">
      <alignment horizontal="right" vertical="center"/>
    </xf>
    <xf numFmtId="41" fontId="9" fillId="0" borderId="11" xfId="1" applyNumberFormat="1" applyFont="1" applyFill="1" applyBorder="1">
      <alignment vertical="center"/>
    </xf>
    <xf numFmtId="0" fontId="18" fillId="0" borderId="77" xfId="1" applyNumberFormat="1" applyFont="1" applyBorder="1" applyAlignment="1">
      <alignment horizontal="center" vertical="center"/>
    </xf>
    <xf numFmtId="179" fontId="31" fillId="0" borderId="73" xfId="2" applyNumberFormat="1" applyFont="1" applyFill="1" applyBorder="1">
      <alignment vertical="center"/>
    </xf>
    <xf numFmtId="179" fontId="31" fillId="0" borderId="3" xfId="2" applyNumberFormat="1" applyFont="1" applyFill="1" applyBorder="1">
      <alignment vertical="center"/>
    </xf>
    <xf numFmtId="179" fontId="31" fillId="0" borderId="92" xfId="2" applyNumberFormat="1" applyFont="1" applyFill="1" applyBorder="1">
      <alignment vertical="center"/>
    </xf>
    <xf numFmtId="41" fontId="9" fillId="0" borderId="79" xfId="2" applyNumberFormat="1" applyFont="1" applyFill="1" applyBorder="1">
      <alignment vertical="center"/>
    </xf>
    <xf numFmtId="0" fontId="18" fillId="0" borderId="0" xfId="1" applyNumberFormat="1" applyFont="1" applyFill="1" applyBorder="1" applyAlignment="1">
      <alignment horizontal="center" vertical="center"/>
    </xf>
    <xf numFmtId="41" fontId="9" fillId="0" borderId="0" xfId="2" applyNumberFormat="1" applyFont="1" applyFill="1" applyBorder="1" applyAlignment="1">
      <alignment horizontal="right" vertical="center"/>
    </xf>
    <xf numFmtId="41" fontId="9" fillId="0" borderId="17" xfId="2" applyNumberFormat="1" applyFont="1" applyFill="1" applyBorder="1">
      <alignment vertical="center"/>
    </xf>
    <xf numFmtId="41" fontId="9" fillId="0" borderId="4" xfId="2" applyNumberFormat="1" applyFont="1" applyFill="1" applyBorder="1">
      <alignment vertical="center"/>
    </xf>
    <xf numFmtId="41" fontId="9" fillId="0" borderId="18" xfId="2" applyNumberFormat="1" applyFont="1" applyFill="1" applyBorder="1">
      <alignment vertical="center"/>
    </xf>
    <xf numFmtId="41" fontId="9" fillId="0" borderId="73" xfId="2" applyNumberFormat="1" applyFont="1" applyBorder="1">
      <alignment vertical="center"/>
    </xf>
    <xf numFmtId="41" fontId="9" fillId="0" borderId="92" xfId="2" applyNumberFormat="1" applyFont="1" applyBorder="1">
      <alignment vertical="center"/>
    </xf>
    <xf numFmtId="41" fontId="9" fillId="0" borderId="17" xfId="1" applyNumberFormat="1" applyFont="1" applyFill="1" applyBorder="1">
      <alignment vertical="center"/>
    </xf>
    <xf numFmtId="41" fontId="9" fillId="0" borderId="4" xfId="1" applyNumberFormat="1" applyFont="1" applyFill="1" applyBorder="1">
      <alignment vertical="center"/>
    </xf>
    <xf numFmtId="41" fontId="9" fillId="0" borderId="18" xfId="1" applyNumberFormat="1" applyFont="1" applyFill="1" applyBorder="1">
      <alignment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6" fillId="5" borderId="26" xfId="0" applyFont="1" applyFill="1" applyBorder="1" applyAlignment="1">
      <alignment horizontal="center" vertical="center"/>
    </xf>
    <xf numFmtId="0" fontId="16" fillId="5" borderId="27" xfId="0" applyFont="1" applyFill="1" applyBorder="1" applyAlignment="1">
      <alignment horizontal="center" vertical="center"/>
    </xf>
    <xf numFmtId="0" fontId="16" fillId="5" borderId="28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176" fontId="13" fillId="4" borderId="11" xfId="0" applyNumberFormat="1" applyFont="1" applyFill="1" applyBorder="1" applyAlignment="1">
      <alignment horizontal="center" vertical="center"/>
    </xf>
    <xf numFmtId="176" fontId="13" fillId="4" borderId="12" xfId="0" applyNumberFormat="1" applyFont="1" applyFill="1" applyBorder="1" applyAlignment="1">
      <alignment horizontal="center" vertical="center"/>
    </xf>
    <xf numFmtId="0" fontId="16" fillId="5" borderId="29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horizontal="center" vertical="center"/>
    </xf>
    <xf numFmtId="0" fontId="16" fillId="5" borderId="31" xfId="0" applyFont="1" applyFill="1" applyBorder="1" applyAlignment="1">
      <alignment horizontal="center" vertical="center"/>
    </xf>
    <xf numFmtId="176" fontId="14" fillId="8" borderId="7" xfId="0" applyNumberFormat="1" applyFont="1" applyFill="1" applyBorder="1" applyAlignment="1">
      <alignment horizontal="center" vertical="center" wrapText="1"/>
    </xf>
    <xf numFmtId="176" fontId="14" fillId="8" borderId="8" xfId="0" applyNumberFormat="1" applyFont="1" applyFill="1" applyBorder="1" applyAlignment="1">
      <alignment horizontal="center" vertical="center" wrapText="1"/>
    </xf>
    <xf numFmtId="176" fontId="14" fillId="9" borderId="9" xfId="0" applyNumberFormat="1" applyFont="1" applyFill="1" applyBorder="1" applyAlignment="1">
      <alignment horizontal="center" vertical="center" wrapText="1"/>
    </xf>
    <xf numFmtId="176" fontId="14" fillId="9" borderId="6" xfId="0" applyNumberFormat="1" applyFont="1" applyFill="1" applyBorder="1" applyAlignment="1">
      <alignment horizontal="center" vertical="center" wrapText="1"/>
    </xf>
    <xf numFmtId="176" fontId="14" fillId="9" borderId="41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14" fillId="4" borderId="7" xfId="0" applyNumberFormat="1" applyFont="1" applyFill="1" applyBorder="1" applyAlignment="1">
      <alignment horizontal="center" vertical="center" wrapText="1"/>
    </xf>
    <xf numFmtId="176" fontId="14" fillId="4" borderId="8" xfId="0" applyNumberFormat="1" applyFont="1" applyFill="1" applyBorder="1" applyAlignment="1">
      <alignment horizontal="center" vertical="center" wrapText="1"/>
    </xf>
    <xf numFmtId="176" fontId="14" fillId="3" borderId="9" xfId="0" applyNumberFormat="1" applyFont="1" applyFill="1" applyBorder="1" applyAlignment="1">
      <alignment horizontal="center" vertical="center" wrapText="1"/>
    </xf>
    <xf numFmtId="176" fontId="14" fillId="3" borderId="6" xfId="0" applyNumberFormat="1" applyFont="1" applyFill="1" applyBorder="1" applyAlignment="1">
      <alignment horizontal="center" vertical="center" wrapText="1"/>
    </xf>
    <xf numFmtId="176" fontId="14" fillId="8" borderId="40" xfId="0" applyNumberFormat="1" applyFont="1" applyFill="1" applyBorder="1" applyAlignment="1">
      <alignment horizontal="center" vertical="center" wrapText="1"/>
    </xf>
    <xf numFmtId="176" fontId="14" fillId="8" borderId="42" xfId="0" applyNumberFormat="1" applyFont="1" applyFill="1" applyBorder="1" applyAlignment="1">
      <alignment horizontal="center" vertical="center" wrapText="1"/>
    </xf>
    <xf numFmtId="176" fontId="14" fillId="4" borderId="40" xfId="0" applyNumberFormat="1" applyFont="1" applyFill="1" applyBorder="1" applyAlignment="1">
      <alignment horizontal="center" vertical="center" wrapText="1"/>
    </xf>
    <xf numFmtId="176" fontId="14" fillId="4" borderId="42" xfId="0" applyNumberFormat="1" applyFont="1" applyFill="1" applyBorder="1" applyAlignment="1">
      <alignment horizontal="center" vertical="center" wrapText="1"/>
    </xf>
    <xf numFmtId="176" fontId="14" fillId="3" borderId="41" xfId="0" applyNumberFormat="1" applyFont="1" applyFill="1" applyBorder="1" applyAlignment="1">
      <alignment horizontal="center" vertical="center" wrapText="1"/>
    </xf>
    <xf numFmtId="176" fontId="14" fillId="4" borderId="58" xfId="0" applyNumberFormat="1" applyFont="1" applyFill="1" applyBorder="1" applyAlignment="1">
      <alignment horizontal="center" vertical="center" wrapText="1"/>
    </xf>
    <xf numFmtId="176" fontId="14" fillId="4" borderId="59" xfId="0" applyNumberFormat="1" applyFont="1" applyFill="1" applyBorder="1" applyAlignment="1">
      <alignment horizontal="center" vertical="center" wrapText="1"/>
    </xf>
    <xf numFmtId="176" fontId="14" fillId="8" borderId="48" xfId="0" applyNumberFormat="1" applyFont="1" applyFill="1" applyBorder="1" applyAlignment="1">
      <alignment horizontal="center" vertical="center" wrapText="1"/>
    </xf>
    <xf numFmtId="176" fontId="14" fillId="8" borderId="49" xfId="0" applyNumberFormat="1" applyFont="1" applyFill="1" applyBorder="1" applyAlignment="1">
      <alignment horizontal="center" vertical="center" wrapText="1"/>
    </xf>
    <xf numFmtId="176" fontId="14" fillId="8" borderId="50" xfId="0" applyNumberFormat="1" applyFont="1" applyFill="1" applyBorder="1" applyAlignment="1">
      <alignment horizontal="center" vertical="center" wrapText="1"/>
    </xf>
    <xf numFmtId="176" fontId="14" fillId="8" borderId="66" xfId="0" applyNumberFormat="1" applyFont="1" applyFill="1" applyBorder="1" applyAlignment="1">
      <alignment horizontal="center" vertical="center" wrapText="1"/>
    </xf>
    <xf numFmtId="176" fontId="16" fillId="5" borderId="29" xfId="0" applyNumberFormat="1" applyFont="1" applyFill="1" applyBorder="1" applyAlignment="1">
      <alignment horizontal="center" vertical="center"/>
    </xf>
    <xf numFmtId="176" fontId="16" fillId="5" borderId="30" xfId="0" applyNumberFormat="1" applyFont="1" applyFill="1" applyBorder="1" applyAlignment="1">
      <alignment horizontal="center" vertical="center"/>
    </xf>
    <xf numFmtId="176" fontId="16" fillId="7" borderId="26" xfId="0" applyNumberFormat="1" applyFont="1" applyFill="1" applyBorder="1" applyAlignment="1">
      <alignment horizontal="center" vertical="center"/>
    </xf>
    <xf numFmtId="176" fontId="16" fillId="7" borderId="27" xfId="0" applyNumberFormat="1" applyFont="1" applyFill="1" applyBorder="1" applyAlignment="1">
      <alignment horizontal="center" vertical="center"/>
    </xf>
    <xf numFmtId="176" fontId="16" fillId="7" borderId="28" xfId="0" applyNumberFormat="1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13" fillId="2" borderId="52" xfId="0" applyFont="1" applyFill="1" applyBorder="1" applyAlignment="1">
      <alignment horizontal="center" vertical="center"/>
    </xf>
    <xf numFmtId="176" fontId="14" fillId="4" borderId="60" xfId="0" applyNumberFormat="1" applyFont="1" applyFill="1" applyBorder="1" applyAlignment="1">
      <alignment horizontal="center" vertical="center" wrapText="1"/>
    </xf>
    <xf numFmtId="176" fontId="14" fillId="4" borderId="49" xfId="0" applyNumberFormat="1" applyFont="1" applyFill="1" applyBorder="1" applyAlignment="1">
      <alignment horizontal="center" vertical="center" wrapText="1"/>
    </xf>
    <xf numFmtId="176" fontId="14" fillId="4" borderId="51" xfId="0" applyNumberFormat="1" applyFont="1" applyFill="1" applyBorder="1" applyAlignment="1">
      <alignment horizontal="center" vertical="center" wrapText="1"/>
    </xf>
    <xf numFmtId="176" fontId="14" fillId="4" borderId="50" xfId="0" applyNumberFormat="1" applyFont="1" applyFill="1" applyBorder="1" applyAlignment="1">
      <alignment horizontal="center" vertical="center" wrapText="1"/>
    </xf>
    <xf numFmtId="176" fontId="14" fillId="4" borderId="48" xfId="0" applyNumberFormat="1" applyFont="1" applyFill="1" applyBorder="1" applyAlignment="1">
      <alignment horizontal="center" vertical="center" wrapText="1"/>
    </xf>
    <xf numFmtId="176" fontId="14" fillId="8" borderId="51" xfId="0" applyNumberFormat="1" applyFont="1" applyFill="1" applyBorder="1" applyAlignment="1">
      <alignment horizontal="center" vertical="center" wrapText="1"/>
    </xf>
    <xf numFmtId="176" fontId="14" fillId="8" borderId="60" xfId="0" applyNumberFormat="1" applyFont="1" applyFill="1" applyBorder="1" applyAlignment="1">
      <alignment horizontal="center" vertical="center" wrapText="1"/>
    </xf>
    <xf numFmtId="176" fontId="14" fillId="4" borderId="76" xfId="0" applyNumberFormat="1" applyFont="1" applyFill="1" applyBorder="1" applyAlignment="1">
      <alignment horizontal="center" vertical="center" wrapText="1"/>
    </xf>
    <xf numFmtId="176" fontId="14" fillId="4" borderId="17" xfId="0" applyNumberFormat="1" applyFont="1" applyFill="1" applyBorder="1" applyAlignment="1">
      <alignment horizontal="center" vertical="center" wrapText="1"/>
    </xf>
    <xf numFmtId="176" fontId="14" fillId="4" borderId="73" xfId="0" applyNumberFormat="1" applyFont="1" applyFill="1" applyBorder="1" applyAlignment="1">
      <alignment horizontal="center" vertical="center" wrapText="1"/>
    </xf>
    <xf numFmtId="0" fontId="14" fillId="4" borderId="77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176" fontId="16" fillId="5" borderId="26" xfId="0" applyNumberFormat="1" applyFont="1" applyFill="1" applyBorder="1" applyAlignment="1">
      <alignment horizontal="center" vertical="center"/>
    </xf>
    <xf numFmtId="176" fontId="16" fillId="5" borderId="27" xfId="0" applyNumberFormat="1" applyFont="1" applyFill="1" applyBorder="1" applyAlignment="1">
      <alignment horizontal="center" vertical="center"/>
    </xf>
    <xf numFmtId="176" fontId="16" fillId="5" borderId="28" xfId="0" applyNumberFormat="1" applyFont="1" applyFill="1" applyBorder="1" applyAlignment="1">
      <alignment horizontal="center" vertical="center"/>
    </xf>
    <xf numFmtId="176" fontId="14" fillId="4" borderId="72" xfId="0" applyNumberFormat="1" applyFont="1" applyFill="1" applyBorder="1" applyAlignment="1">
      <alignment horizontal="center" vertical="center" wrapText="1"/>
    </xf>
    <xf numFmtId="176" fontId="14" fillId="4" borderId="75" xfId="0" applyNumberFormat="1" applyFont="1" applyFill="1" applyBorder="1" applyAlignment="1">
      <alignment horizontal="center" vertical="center" wrapText="1"/>
    </xf>
    <xf numFmtId="176" fontId="14" fillId="4" borderId="74" xfId="0" applyNumberFormat="1" applyFont="1" applyFill="1" applyBorder="1" applyAlignment="1">
      <alignment horizontal="center" vertical="center" wrapText="1"/>
    </xf>
    <xf numFmtId="0" fontId="14" fillId="4" borderId="73" xfId="0" applyFont="1" applyFill="1" applyBorder="1" applyAlignment="1">
      <alignment horizontal="center" vertical="center" wrapText="1"/>
    </xf>
    <xf numFmtId="0" fontId="14" fillId="4" borderId="72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80" xfId="0" applyFont="1" applyFill="1" applyBorder="1" applyAlignment="1">
      <alignment horizontal="center" vertical="center" wrapText="1"/>
    </xf>
    <xf numFmtId="0" fontId="14" fillId="9" borderId="34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176" fontId="14" fillId="8" borderId="82" xfId="0" applyNumberFormat="1" applyFont="1" applyFill="1" applyBorder="1" applyAlignment="1">
      <alignment horizontal="center" vertical="center" wrapText="1"/>
    </xf>
    <xf numFmtId="176" fontId="14" fillId="8" borderId="81" xfId="0" applyNumberFormat="1" applyFont="1" applyFill="1" applyBorder="1" applyAlignment="1">
      <alignment horizontal="center" vertical="center" wrapText="1"/>
    </xf>
    <xf numFmtId="0" fontId="14" fillId="8" borderId="34" xfId="0" applyFont="1" applyFill="1" applyBorder="1" applyAlignment="1">
      <alignment horizontal="center" vertical="center" wrapText="1"/>
    </xf>
    <xf numFmtId="0" fontId="14" fillId="8" borderId="13" xfId="0" applyFont="1" applyFill="1" applyBorder="1" applyAlignment="1">
      <alignment horizontal="center" vertical="center" wrapText="1"/>
    </xf>
    <xf numFmtId="176" fontId="14" fillId="9" borderId="34" xfId="0" applyNumberFormat="1" applyFont="1" applyFill="1" applyBorder="1" applyAlignment="1">
      <alignment horizontal="center" vertical="center" wrapText="1"/>
    </xf>
    <xf numFmtId="176" fontId="14" fillId="9" borderId="1" xfId="0" applyNumberFormat="1" applyFont="1" applyFill="1" applyBorder="1" applyAlignment="1">
      <alignment horizontal="center" vertical="center" wrapText="1"/>
    </xf>
    <xf numFmtId="176" fontId="14" fillId="8" borderId="83" xfId="0" applyNumberFormat="1" applyFont="1" applyFill="1" applyBorder="1" applyAlignment="1">
      <alignment horizontal="center" vertical="center" wrapText="1"/>
    </xf>
    <xf numFmtId="176" fontId="14" fillId="4" borderId="77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176" fontId="14" fillId="3" borderId="34" xfId="0" applyNumberFormat="1" applyFont="1" applyFill="1" applyBorder="1" applyAlignment="1">
      <alignment horizontal="center" vertical="center" wrapText="1"/>
    </xf>
    <xf numFmtId="176" fontId="14" fillId="3" borderId="1" xfId="0" applyNumberFormat="1" applyFont="1" applyFill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34" xfId="0" applyFont="1" applyFill="1" applyBorder="1" applyAlignment="1">
      <alignment horizontal="center" vertical="center" wrapText="1"/>
    </xf>
    <xf numFmtId="176" fontId="14" fillId="3" borderId="13" xfId="0" applyNumberFormat="1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center" vertical="center" wrapText="1"/>
    </xf>
    <xf numFmtId="0" fontId="13" fillId="2" borderId="77" xfId="0" applyFont="1" applyFill="1" applyBorder="1" applyAlignment="1">
      <alignment horizontal="center" vertical="center"/>
    </xf>
    <xf numFmtId="0" fontId="13" fillId="2" borderId="53" xfId="0" applyFont="1" applyFill="1" applyBorder="1" applyAlignment="1">
      <alignment horizontal="center" vertical="center"/>
    </xf>
    <xf numFmtId="0" fontId="13" fillId="2" borderId="56" xfId="0" applyFont="1" applyFill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center" vertical="center"/>
    </xf>
    <xf numFmtId="177" fontId="28" fillId="0" borderId="0" xfId="0" applyNumberFormat="1" applyFont="1">
      <alignment vertical="center"/>
    </xf>
    <xf numFmtId="178" fontId="28" fillId="0" borderId="0" xfId="0" applyNumberFormat="1" applyFont="1">
      <alignment vertical="center"/>
    </xf>
    <xf numFmtId="0" fontId="5" fillId="0" borderId="54" xfId="0" applyFont="1" applyFill="1" applyBorder="1" applyAlignment="1">
      <alignment horizontal="center" vertical="center"/>
    </xf>
  </cellXfs>
  <cellStyles count="496">
    <cellStyle name="쉼표 [0]" xfId="1" builtinId="6"/>
    <cellStyle name="쉼표 [0] 2" xfId="2"/>
    <cellStyle name="쉼표 [0] 3" xfId="222"/>
    <cellStyle name="쉼표 [0] 3 2" xfId="223"/>
    <cellStyle name="표준" xfId="0" builtinId="0"/>
    <cellStyle name="표준 10" xfId="12"/>
    <cellStyle name="표준 100" xfId="106"/>
    <cellStyle name="표준 101" xfId="108"/>
    <cellStyle name="표준 102" xfId="110"/>
    <cellStyle name="표준 103" xfId="112"/>
    <cellStyle name="표준 104" xfId="129"/>
    <cellStyle name="표준 105" xfId="130"/>
    <cellStyle name="표준 106" xfId="113"/>
    <cellStyle name="표준 107" xfId="114"/>
    <cellStyle name="표준 108" xfId="115"/>
    <cellStyle name="표준 109" xfId="116"/>
    <cellStyle name="표준 11" xfId="13"/>
    <cellStyle name="표준 110" xfId="117"/>
    <cellStyle name="표준 111" xfId="118"/>
    <cellStyle name="표준 112" xfId="131"/>
    <cellStyle name="표준 113" xfId="119"/>
    <cellStyle name="표준 114" xfId="120"/>
    <cellStyle name="표준 115" xfId="139"/>
    <cellStyle name="표준 116" xfId="140"/>
    <cellStyle name="표준 117" xfId="132"/>
    <cellStyle name="표준 118" xfId="133"/>
    <cellStyle name="표준 119" xfId="134"/>
    <cellStyle name="표준 12" xfId="10"/>
    <cellStyle name="표준 120" xfId="135"/>
    <cellStyle name="표준 121" xfId="136"/>
    <cellStyle name="표준 122" xfId="137"/>
    <cellStyle name="표준 123" xfId="138"/>
    <cellStyle name="표준 124" xfId="141"/>
    <cellStyle name="표준 125" xfId="142"/>
    <cellStyle name="표준 126" xfId="143"/>
    <cellStyle name="표준 127" xfId="144"/>
    <cellStyle name="표준 128" xfId="145"/>
    <cellStyle name="표준 129" xfId="146"/>
    <cellStyle name="표준 13" xfId="14"/>
    <cellStyle name="표준 130" xfId="190"/>
    <cellStyle name="표준 131" xfId="191"/>
    <cellStyle name="표준 132" xfId="147"/>
    <cellStyle name="표준 133" xfId="148"/>
    <cellStyle name="표준 134" xfId="149"/>
    <cellStyle name="표준 135" xfId="150"/>
    <cellStyle name="표준 136" xfId="151"/>
    <cellStyle name="표준 137" xfId="152"/>
    <cellStyle name="표준 138" xfId="153"/>
    <cellStyle name="표준 139" xfId="154"/>
    <cellStyle name="표준 14" xfId="15"/>
    <cellStyle name="표준 140" xfId="194"/>
    <cellStyle name="표준 141" xfId="197"/>
    <cellStyle name="표준 142" xfId="200"/>
    <cellStyle name="표준 143" xfId="203"/>
    <cellStyle name="표준 144" xfId="206"/>
    <cellStyle name="표준 145" xfId="209"/>
    <cellStyle name="표준 146" xfId="214"/>
    <cellStyle name="표준 147" xfId="215"/>
    <cellStyle name="표준 148" xfId="216"/>
    <cellStyle name="표준 149" xfId="217"/>
    <cellStyle name="표준 15" xfId="16"/>
    <cellStyle name="표준 150" xfId="218"/>
    <cellStyle name="표준 151" xfId="219"/>
    <cellStyle name="표준 152" xfId="220"/>
    <cellStyle name="표준 153" xfId="221"/>
    <cellStyle name="표준 16" xfId="20"/>
    <cellStyle name="표준 17" xfId="19"/>
    <cellStyle name="표준 18" xfId="26"/>
    <cellStyle name="표준 19" xfId="37"/>
    <cellStyle name="표준 2" xfId="3"/>
    <cellStyle name="표준 20" xfId="48"/>
    <cellStyle name="표준 21" xfId="60"/>
    <cellStyle name="표준 22" xfId="72"/>
    <cellStyle name="표준 23" xfId="84"/>
    <cellStyle name="표준 24" xfId="27"/>
    <cellStyle name="표준 25" xfId="85"/>
    <cellStyle name="표준 26" xfId="38"/>
    <cellStyle name="표준 27" xfId="49"/>
    <cellStyle name="표준 28" xfId="61"/>
    <cellStyle name="표준 29" xfId="73"/>
    <cellStyle name="표준 3" xfId="4"/>
    <cellStyle name="표준 3 10" xfId="121"/>
    <cellStyle name="표준 3 11" xfId="122"/>
    <cellStyle name="표준 3 12" xfId="123"/>
    <cellStyle name="표준 3 13" xfId="124"/>
    <cellStyle name="표준 3 14" xfId="125"/>
    <cellStyle name="표준 3 15" xfId="126"/>
    <cellStyle name="표준 3 16" xfId="127"/>
    <cellStyle name="표준 3 17" xfId="128"/>
    <cellStyle name="표준 3 18" xfId="155"/>
    <cellStyle name="표준 3 19" xfId="156"/>
    <cellStyle name="표준 3 2" xfId="97"/>
    <cellStyle name="표준 3 2 10" xfId="298"/>
    <cellStyle name="표준 3 2 11" xfId="418"/>
    <cellStyle name="표준 3 2 12" xfId="286"/>
    <cellStyle name="표준 3 2 13" xfId="309"/>
    <cellStyle name="표준 3 2 14" xfId="254"/>
    <cellStyle name="표준 3 2 15" xfId="425"/>
    <cellStyle name="표준 3 2 16" xfId="412"/>
    <cellStyle name="표준 3 2 17" xfId="420"/>
    <cellStyle name="표준 3 2 18" xfId="399"/>
    <cellStyle name="표준 3 2 19" xfId="312"/>
    <cellStyle name="표준 3 2 2" xfId="224"/>
    <cellStyle name="표준 3 2 2 2" xfId="311"/>
    <cellStyle name="표준 3 2 20" xfId="434"/>
    <cellStyle name="표준 3 2 21" xfId="444"/>
    <cellStyle name="표준 3 2 22" xfId="252"/>
    <cellStyle name="표준 3 2 23" xfId="468"/>
    <cellStyle name="표준 3 2 24" xfId="446"/>
    <cellStyle name="표준 3 2 25" xfId="423"/>
    <cellStyle name="표준 3 2 26" xfId="464"/>
    <cellStyle name="표준 3 2 27" xfId="308"/>
    <cellStyle name="표준 3 2 28" xfId="466"/>
    <cellStyle name="표준 3 2 29" xfId="328"/>
    <cellStyle name="표준 3 2 3" xfId="374"/>
    <cellStyle name="표준 3 2 30" xfId="474"/>
    <cellStyle name="표준 3 2 31" xfId="480"/>
    <cellStyle name="표준 3 2 32" xfId="488"/>
    <cellStyle name="표준 3 2 33" xfId="240"/>
    <cellStyle name="표준 3 2 34" xfId="232"/>
    <cellStyle name="표준 3 2 4" xfId="377"/>
    <cellStyle name="표준 3 2 5" xfId="358"/>
    <cellStyle name="표준 3 2 6" xfId="402"/>
    <cellStyle name="표준 3 2 7" xfId="355"/>
    <cellStyle name="표준 3 2 8" xfId="302"/>
    <cellStyle name="표준 3 2 9" xfId="332"/>
    <cellStyle name="표준 3 20" xfId="157"/>
    <cellStyle name="표준 3 21" xfId="158"/>
    <cellStyle name="표준 3 22" xfId="159"/>
    <cellStyle name="표준 3 23" xfId="160"/>
    <cellStyle name="표준 3 24" xfId="161"/>
    <cellStyle name="표준 3 25" xfId="162"/>
    <cellStyle name="표준 3 26" xfId="163"/>
    <cellStyle name="표준 3 27" xfId="164"/>
    <cellStyle name="표준 3 28" xfId="165"/>
    <cellStyle name="표준 3 29" xfId="166"/>
    <cellStyle name="표준 3 3" xfId="99"/>
    <cellStyle name="표준 3 3 10" xfId="259"/>
    <cellStyle name="표준 3 3 11" xfId="303"/>
    <cellStyle name="표준 3 3 12" xfId="274"/>
    <cellStyle name="표준 3 3 13" xfId="293"/>
    <cellStyle name="표준 3 3 14" xfId="281"/>
    <cellStyle name="표준 3 3 15" xfId="351"/>
    <cellStyle name="표준 3 3 16" xfId="300"/>
    <cellStyle name="표준 3 3 17" xfId="333"/>
    <cellStyle name="표준 3 3 18" xfId="406"/>
    <cellStyle name="표준 3 3 19" xfId="440"/>
    <cellStyle name="표준 3 3 2" xfId="225"/>
    <cellStyle name="표준 3 3 2 2" xfId="313"/>
    <cellStyle name="표준 3 3 20" xfId="267"/>
    <cellStyle name="표준 3 3 21" xfId="432"/>
    <cellStyle name="표준 3 3 22" xfId="269"/>
    <cellStyle name="표준 3 3 23" xfId="429"/>
    <cellStyle name="표준 3 3 24" xfId="431"/>
    <cellStyle name="표준 3 3 25" xfId="290"/>
    <cellStyle name="표준 3 3 26" xfId="397"/>
    <cellStyle name="표준 3 3 27" xfId="421"/>
    <cellStyle name="표준 3 3 28" xfId="454"/>
    <cellStyle name="표준 3 3 29" xfId="416"/>
    <cellStyle name="표준 3 3 3" xfId="373"/>
    <cellStyle name="표준 3 3 30" xfId="459"/>
    <cellStyle name="표준 3 3 31" xfId="481"/>
    <cellStyle name="표준 3 3 32" xfId="489"/>
    <cellStyle name="표준 3 3 33" xfId="241"/>
    <cellStyle name="표준 3 3 34" xfId="233"/>
    <cellStyle name="표준 3 3 4" xfId="348"/>
    <cellStyle name="표준 3 3 5" xfId="271"/>
    <cellStyle name="표준 3 3 6" xfId="401"/>
    <cellStyle name="표준 3 3 7" xfId="382"/>
    <cellStyle name="표준 3 3 8" xfId="359"/>
    <cellStyle name="표준 3 3 9" xfId="344"/>
    <cellStyle name="표준 3 30" xfId="167"/>
    <cellStyle name="표준 3 31" xfId="168"/>
    <cellStyle name="표준 3 32" xfId="169"/>
    <cellStyle name="표준 3 33" xfId="170"/>
    <cellStyle name="표준 3 34" xfId="171"/>
    <cellStyle name="표준 3 35" xfId="172"/>
    <cellStyle name="표준 3 36" xfId="173"/>
    <cellStyle name="표준 3 37" xfId="174"/>
    <cellStyle name="표준 3 38" xfId="175"/>
    <cellStyle name="표준 3 39" xfId="176"/>
    <cellStyle name="표준 3 4" xfId="101"/>
    <cellStyle name="표준 3 4 10" xfId="408"/>
    <cellStyle name="표준 3 4 11" xfId="301"/>
    <cellStyle name="표준 3 4 12" xfId="369"/>
    <cellStyle name="표준 3 4 13" xfId="307"/>
    <cellStyle name="표준 3 4 14" xfId="407"/>
    <cellStyle name="표준 3 4 15" xfId="378"/>
    <cellStyle name="표준 3 4 16" xfId="275"/>
    <cellStyle name="표준 3 4 17" xfId="337"/>
    <cellStyle name="표준 3 4 18" xfId="335"/>
    <cellStyle name="표준 3 4 19" xfId="283"/>
    <cellStyle name="표준 3 4 2" xfId="226"/>
    <cellStyle name="표준 3 4 2 2" xfId="315"/>
    <cellStyle name="표준 3 4 20" xfId="389"/>
    <cellStyle name="표준 3 4 21" xfId="413"/>
    <cellStyle name="표준 3 4 22" xfId="465"/>
    <cellStyle name="표준 3 4 23" xfId="297"/>
    <cellStyle name="표준 3 4 24" xfId="291"/>
    <cellStyle name="표준 3 4 25" xfId="411"/>
    <cellStyle name="표준 3 4 26" xfId="380"/>
    <cellStyle name="표준 3 4 27" xfId="437"/>
    <cellStyle name="표준 3 4 28" xfId="458"/>
    <cellStyle name="표준 3 4 29" xfId="256"/>
    <cellStyle name="표준 3 4 3" xfId="372"/>
    <cellStyle name="표준 3 4 30" xfId="248"/>
    <cellStyle name="표준 3 4 31" xfId="482"/>
    <cellStyle name="표준 3 4 32" xfId="490"/>
    <cellStyle name="표준 3 4 33" xfId="242"/>
    <cellStyle name="표준 3 4 34" xfId="234"/>
    <cellStyle name="표준 3 4 4" xfId="349"/>
    <cellStyle name="표준 3 4 5" xfId="331"/>
    <cellStyle name="표준 3 4 6" xfId="361"/>
    <cellStyle name="표준 3 4 7" xfId="343"/>
    <cellStyle name="표준 3 4 8" xfId="288"/>
    <cellStyle name="표준 3 4 9" xfId="304"/>
    <cellStyle name="표준 3 40" xfId="177"/>
    <cellStyle name="표준 3 41" xfId="178"/>
    <cellStyle name="표준 3 42" xfId="179"/>
    <cellStyle name="표준 3 43" xfId="180"/>
    <cellStyle name="표준 3 44" xfId="181"/>
    <cellStyle name="표준 3 45" xfId="182"/>
    <cellStyle name="표준 3 46" xfId="183"/>
    <cellStyle name="표준 3 47" xfId="184"/>
    <cellStyle name="표준 3 48" xfId="185"/>
    <cellStyle name="표준 3 49" xfId="186"/>
    <cellStyle name="표준 3 5" xfId="103"/>
    <cellStyle name="표준 3 5 10" xfId="387"/>
    <cellStyle name="표준 3 5 11" xfId="279"/>
    <cellStyle name="표준 3 5 12" xfId="410"/>
    <cellStyle name="표준 3 5 13" xfId="392"/>
    <cellStyle name="표준 3 5 14" xfId="326"/>
    <cellStyle name="표준 3 5 15" xfId="428"/>
    <cellStyle name="표준 3 5 16" xfId="276"/>
    <cellStyle name="표준 3 5 17" xfId="436"/>
    <cellStyle name="표준 3 5 18" xfId="260"/>
    <cellStyle name="표준 3 5 19" xfId="391"/>
    <cellStyle name="표준 3 5 2" xfId="227"/>
    <cellStyle name="표준 3 5 2 2" xfId="316"/>
    <cellStyle name="표준 3 5 20" xfId="342"/>
    <cellStyle name="표준 3 5 21" xfId="453"/>
    <cellStyle name="표준 3 5 22" xfId="322"/>
    <cellStyle name="표준 3 5 23" xfId="460"/>
    <cellStyle name="표준 3 5 24" xfId="345"/>
    <cellStyle name="표준 3 5 25" xfId="341"/>
    <cellStyle name="표준 3 5 26" xfId="462"/>
    <cellStyle name="표준 3 5 27" xfId="472"/>
    <cellStyle name="표준 3 5 28" xfId="295"/>
    <cellStyle name="표준 3 5 29" xfId="476"/>
    <cellStyle name="표준 3 5 3" xfId="371"/>
    <cellStyle name="표준 3 5 30" xfId="385"/>
    <cellStyle name="표준 3 5 31" xfId="483"/>
    <cellStyle name="표준 3 5 32" xfId="491"/>
    <cellStyle name="표준 3 5 33" xfId="243"/>
    <cellStyle name="표준 3 5 34" xfId="235"/>
    <cellStyle name="표준 3 5 4" xfId="350"/>
    <cellStyle name="표준 3 5 5" xfId="330"/>
    <cellStyle name="표준 3 5 6" xfId="400"/>
    <cellStyle name="표준 3 5 7" xfId="296"/>
    <cellStyle name="표준 3 5 8" xfId="250"/>
    <cellStyle name="표준 3 5 9" xfId="278"/>
    <cellStyle name="표준 3 50" xfId="187"/>
    <cellStyle name="표준 3 51" xfId="188"/>
    <cellStyle name="표준 3 52" xfId="189"/>
    <cellStyle name="표준 3 6" xfId="105"/>
    <cellStyle name="표준 3 6 10" xfId="314"/>
    <cellStyle name="표준 3 6 11" xfId="263"/>
    <cellStyle name="표준 3 6 12" xfId="336"/>
    <cellStyle name="표준 3 6 13" xfId="364"/>
    <cellStyle name="표준 3 6 14" xfId="353"/>
    <cellStyle name="표준 3 6 15" xfId="329"/>
    <cellStyle name="표준 3 6 16" xfId="424"/>
    <cellStyle name="표준 3 6 17" xfId="317"/>
    <cellStyle name="표준 3 6 18" xfId="448"/>
    <cellStyle name="표준 3 6 19" xfId="376"/>
    <cellStyle name="표준 3 6 2" xfId="228"/>
    <cellStyle name="표준 3 6 2 2" xfId="318"/>
    <cellStyle name="표준 3 6 20" xfId="346"/>
    <cellStyle name="표준 3 6 21" xfId="395"/>
    <cellStyle name="표준 3 6 22" xfId="284"/>
    <cellStyle name="표준 3 6 23" xfId="449"/>
    <cellStyle name="표준 3 6 24" xfId="375"/>
    <cellStyle name="표준 3 6 25" xfId="319"/>
    <cellStyle name="표준 3 6 26" xfId="456"/>
    <cellStyle name="표준 3 6 27" xfId="414"/>
    <cellStyle name="표준 3 6 28" xfId="470"/>
    <cellStyle name="표준 3 6 29" xfId="360"/>
    <cellStyle name="표준 3 6 3" xfId="370"/>
    <cellStyle name="표준 3 6 30" xfId="441"/>
    <cellStyle name="표준 3 6 31" xfId="484"/>
    <cellStyle name="표준 3 6 32" xfId="492"/>
    <cellStyle name="표준 3 6 33" xfId="244"/>
    <cellStyle name="표준 3 6 34" xfId="236"/>
    <cellStyle name="표준 3 6 4" xfId="352"/>
    <cellStyle name="표준 3 6 5" xfId="249"/>
    <cellStyle name="표준 3 6 6" xfId="398"/>
    <cellStyle name="표준 3 6 7" xfId="277"/>
    <cellStyle name="표준 3 6 8" xfId="409"/>
    <cellStyle name="표준 3 6 9" xfId="289"/>
    <cellStyle name="표준 3 7" xfId="107"/>
    <cellStyle name="표준 3 7 10" xfId="299"/>
    <cellStyle name="표준 3 7 11" xfId="325"/>
    <cellStyle name="표준 3 7 12" xfId="404"/>
    <cellStyle name="표준 3 7 13" xfId="363"/>
    <cellStyle name="표준 3 7 14" xfId="396"/>
    <cellStyle name="표준 3 7 15" xfId="415"/>
    <cellStyle name="표준 3 7 16" xfId="438"/>
    <cellStyle name="표준 3 7 17" xfId="442"/>
    <cellStyle name="표준 3 7 18" xfId="266"/>
    <cellStyle name="표준 3 7 19" xfId="306"/>
    <cellStyle name="표준 3 7 2" xfId="229"/>
    <cellStyle name="표준 3 7 2 2" xfId="320"/>
    <cellStyle name="표준 3 7 20" xfId="334"/>
    <cellStyle name="표준 3 7 21" xfId="338"/>
    <cellStyle name="표준 3 7 22" xfId="473"/>
    <cellStyle name="표준 3 7 23" xfId="282"/>
    <cellStyle name="표준 3 7 24" xfId="469"/>
    <cellStyle name="표준 3 7 25" xfId="339"/>
    <cellStyle name="표준 3 7 26" xfId="461"/>
    <cellStyle name="표준 3 7 27" xfId="430"/>
    <cellStyle name="표준 3 7 28" xfId="477"/>
    <cellStyle name="표준 3 7 29" xfId="478"/>
    <cellStyle name="표준 3 7 3" xfId="368"/>
    <cellStyle name="표준 3 7 30" xfId="479"/>
    <cellStyle name="표준 3 7 31" xfId="485"/>
    <cellStyle name="표준 3 7 32" xfId="493"/>
    <cellStyle name="표준 3 7 33" xfId="245"/>
    <cellStyle name="표준 3 7 34" xfId="237"/>
    <cellStyle name="표준 3 7 4" xfId="379"/>
    <cellStyle name="표준 3 7 5" xfId="285"/>
    <cellStyle name="표준 3 7 6" xfId="324"/>
    <cellStyle name="표준 3 7 7" xfId="268"/>
    <cellStyle name="표준 3 7 8" xfId="357"/>
    <cellStyle name="표준 3 7 9" xfId="272"/>
    <cellStyle name="표준 3 8" xfId="109"/>
    <cellStyle name="표준 3 8 10" xfId="427"/>
    <cellStyle name="표준 3 8 11" xfId="310"/>
    <cellStyle name="표준 3 8 12" xfId="435"/>
    <cellStyle name="표준 3 8 13" xfId="251"/>
    <cellStyle name="표준 3 8 14" xfId="386"/>
    <cellStyle name="표준 3 8 15" xfId="253"/>
    <cellStyle name="표준 3 8 16" xfId="287"/>
    <cellStyle name="표준 3 8 17" xfId="362"/>
    <cellStyle name="표준 3 8 18" xfId="270"/>
    <cellStyle name="표준 3 8 19" xfId="452"/>
    <cellStyle name="표준 3 8 2" xfId="230"/>
    <cellStyle name="표준 3 8 2 2" xfId="321"/>
    <cellStyle name="표준 3 8 20" xfId="403"/>
    <cellStyle name="표준 3 8 21" xfId="450"/>
    <cellStyle name="표준 3 8 22" xfId="471"/>
    <cellStyle name="표준 3 8 23" xfId="445"/>
    <cellStyle name="표준 3 8 24" xfId="475"/>
    <cellStyle name="표준 3 8 25" xfId="261"/>
    <cellStyle name="표준 3 8 26" xfId="354"/>
    <cellStyle name="표준 3 8 27" xfId="422"/>
    <cellStyle name="표준 3 8 28" xfId="367"/>
    <cellStyle name="표준 3 8 29" xfId="457"/>
    <cellStyle name="표준 3 8 3" xfId="366"/>
    <cellStyle name="표준 3 8 30" xfId="443"/>
    <cellStyle name="표준 3 8 31" xfId="486"/>
    <cellStyle name="표준 3 8 32" xfId="494"/>
    <cellStyle name="표준 3 8 33" xfId="246"/>
    <cellStyle name="표준 3 8 34" xfId="238"/>
    <cellStyle name="표준 3 8 4" xfId="383"/>
    <cellStyle name="표준 3 8 5" xfId="262"/>
    <cellStyle name="표준 3 8 6" xfId="327"/>
    <cellStyle name="표준 3 8 7" xfId="255"/>
    <cellStyle name="표준 3 8 8" xfId="417"/>
    <cellStyle name="표준 3 8 9" xfId="292"/>
    <cellStyle name="표준 3 9" xfId="111"/>
    <cellStyle name="표준 3 9 10" xfId="426"/>
    <cellStyle name="표준 3 9 11" xfId="394"/>
    <cellStyle name="표준 3 9 12" xfId="433"/>
    <cellStyle name="표준 3 9 13" xfId="265"/>
    <cellStyle name="표준 3 9 14" xfId="356"/>
    <cellStyle name="표준 3 9 15" xfId="419"/>
    <cellStyle name="표준 3 9 16" xfId="390"/>
    <cellStyle name="표준 3 9 17" xfId="257"/>
    <cellStyle name="표준 3 9 18" xfId="463"/>
    <cellStyle name="표준 3 9 19" xfId="405"/>
    <cellStyle name="표준 3 9 2" xfId="231"/>
    <cellStyle name="표준 3 9 2 2" xfId="323"/>
    <cellStyle name="표준 3 9 20" xfId="467"/>
    <cellStyle name="표준 3 9 21" xfId="258"/>
    <cellStyle name="표준 3 9 22" xfId="393"/>
    <cellStyle name="표준 3 9 23" xfId="455"/>
    <cellStyle name="표준 3 9 24" xfId="451"/>
    <cellStyle name="표준 3 9 25" xfId="340"/>
    <cellStyle name="표준 3 9 26" xfId="347"/>
    <cellStyle name="표준 3 9 27" xfId="447"/>
    <cellStyle name="표준 3 9 28" xfId="439"/>
    <cellStyle name="표준 3 9 29" xfId="273"/>
    <cellStyle name="표준 3 9 3" xfId="365"/>
    <cellStyle name="표준 3 9 30" xfId="381"/>
    <cellStyle name="표준 3 9 31" xfId="487"/>
    <cellStyle name="표준 3 9 32" xfId="495"/>
    <cellStyle name="표준 3 9 33" xfId="247"/>
    <cellStyle name="표준 3 9 34" xfId="239"/>
    <cellStyle name="표준 3 9 4" xfId="388"/>
    <cellStyle name="표준 3 9 5" xfId="294"/>
    <cellStyle name="표준 3 9 6" xfId="280"/>
    <cellStyle name="표준 3 9 7" xfId="264"/>
    <cellStyle name="표준 3 9 8" xfId="305"/>
    <cellStyle name="표준 3 9 9" xfId="384"/>
    <cellStyle name="표준 30" xfId="31"/>
    <cellStyle name="표준 31" xfId="89"/>
    <cellStyle name="표준 32" xfId="42"/>
    <cellStyle name="표준 33" xfId="53"/>
    <cellStyle name="표준 34" xfId="65"/>
    <cellStyle name="표준 35" xfId="77"/>
    <cellStyle name="표준 36" xfId="30"/>
    <cellStyle name="표준 37" xfId="88"/>
    <cellStyle name="표준 38" xfId="41"/>
    <cellStyle name="표준 39" xfId="52"/>
    <cellStyle name="표준 4" xfId="8"/>
    <cellStyle name="표준 4 2" xfId="192"/>
    <cellStyle name="표준 4 3" xfId="195"/>
    <cellStyle name="표준 4 4" xfId="198"/>
    <cellStyle name="표준 4 5" xfId="201"/>
    <cellStyle name="표준 4 6" xfId="204"/>
    <cellStyle name="표준 4 7" xfId="207"/>
    <cellStyle name="표준 4 8" xfId="210"/>
    <cellStyle name="표준 4 9" xfId="212"/>
    <cellStyle name="표준 40" xfId="64"/>
    <cellStyle name="표준 41" xfId="76"/>
    <cellStyle name="표준 42" xfId="18"/>
    <cellStyle name="표준 43" xfId="29"/>
    <cellStyle name="표준 44" xfId="87"/>
    <cellStyle name="표준 45" xfId="40"/>
    <cellStyle name="표준 46" xfId="51"/>
    <cellStyle name="표준 47" xfId="63"/>
    <cellStyle name="표준 48" xfId="75"/>
    <cellStyle name="표준 49" xfId="96"/>
    <cellStyle name="표준 5" xfId="7"/>
    <cellStyle name="표준 50" xfId="17"/>
    <cellStyle name="표준 51" xfId="28"/>
    <cellStyle name="표준 52" xfId="39"/>
    <cellStyle name="표준 53" xfId="50"/>
    <cellStyle name="표준 54" xfId="62"/>
    <cellStyle name="표준 55" xfId="74"/>
    <cellStyle name="표준 56" xfId="86"/>
    <cellStyle name="표준 57" xfId="21"/>
    <cellStyle name="표준 58" xfId="32"/>
    <cellStyle name="표준 59" xfId="43"/>
    <cellStyle name="표준 6" xfId="5"/>
    <cellStyle name="표준 6 2" xfId="193"/>
    <cellStyle name="표준 6 3" xfId="196"/>
    <cellStyle name="표준 6 4" xfId="199"/>
    <cellStyle name="표준 6 5" xfId="202"/>
    <cellStyle name="표준 6 6" xfId="205"/>
    <cellStyle name="표준 6 7" xfId="208"/>
    <cellStyle name="표준 6 8" xfId="211"/>
    <cellStyle name="표준 6 9" xfId="213"/>
    <cellStyle name="표준 60" xfId="54"/>
    <cellStyle name="표준 61" xfId="66"/>
    <cellStyle name="표준 62" xfId="78"/>
    <cellStyle name="표준 63" xfId="90"/>
    <cellStyle name="표준 64" xfId="22"/>
    <cellStyle name="표준 65" xfId="33"/>
    <cellStyle name="표준 66" xfId="44"/>
    <cellStyle name="표준 67" xfId="55"/>
    <cellStyle name="표준 68" xfId="67"/>
    <cellStyle name="표준 69" xfId="79"/>
    <cellStyle name="표준 7" xfId="6"/>
    <cellStyle name="표준 70" xfId="91"/>
    <cellStyle name="표준 71" xfId="23"/>
    <cellStyle name="표준 72" xfId="34"/>
    <cellStyle name="표준 73" xfId="45"/>
    <cellStyle name="표준 74" xfId="56"/>
    <cellStyle name="표준 75" xfId="68"/>
    <cellStyle name="표준 76" xfId="80"/>
    <cellStyle name="표준 77" xfId="92"/>
    <cellStyle name="표준 78" xfId="57"/>
    <cellStyle name="표준 79" xfId="69"/>
    <cellStyle name="표준 8" xfId="9"/>
    <cellStyle name="표준 80" xfId="81"/>
    <cellStyle name="표준 81" xfId="93"/>
    <cellStyle name="표준 82" xfId="24"/>
    <cellStyle name="표준 83" xfId="35"/>
    <cellStyle name="표준 84" xfId="46"/>
    <cellStyle name="표준 85" xfId="58"/>
    <cellStyle name="표준 86" xfId="70"/>
    <cellStyle name="표준 87" xfId="82"/>
    <cellStyle name="표준 88" xfId="94"/>
    <cellStyle name="표준 89" xfId="25"/>
    <cellStyle name="표준 9" xfId="11"/>
    <cellStyle name="표준 90" xfId="36"/>
    <cellStyle name="표준 91" xfId="47"/>
    <cellStyle name="표준 92" xfId="59"/>
    <cellStyle name="표준 93" xfId="71"/>
    <cellStyle name="표준 94" xfId="83"/>
    <cellStyle name="표준 95" xfId="95"/>
    <cellStyle name="표준 96" xfId="98"/>
    <cellStyle name="표준 97" xfId="100"/>
    <cellStyle name="표준 98" xfId="102"/>
    <cellStyle name="표준 99" xfId="104"/>
  </cellStyles>
  <dxfs count="0"/>
  <tableStyles count="0" defaultTableStyle="TableStyleMedium9" defaultPivotStyle="PivotStyleLight16"/>
  <colors>
    <mruColors>
      <color rgb="FF0000FF"/>
      <color rgb="FFBF6F42"/>
      <color rgb="FFF8A120"/>
      <color rgb="FF7339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5256926057104868E-2"/>
          <c:y val="0.18547289424411392"/>
          <c:w val="0.8145085400216947"/>
          <c:h val="0.65766479906342479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'학생수_설립별(1965-'!$B$3:$C$3</c:f>
              <c:strCache>
                <c:ptCount val="1"/>
                <c:pt idx="0">
                  <c:v>학생수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8564426705520987E-2"/>
                  <c:y val="-4.3509702646132097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56-407D-BB56-71EA3F0B5C7B}"/>
                </c:ext>
              </c:extLst>
            </c:dLbl>
            <c:dLbl>
              <c:idx val="56"/>
              <c:layout>
                <c:manualLayout>
                  <c:x val="-8.8714970143936464E-2"/>
                  <c:y val="-5.26927347414079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55-4FE1-84CF-A3AE3BA945E7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70D-492F-B9EB-97C373B108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'학생수_설립별(1965-'!$B$5:$B$65</c:f>
              <c:numCache>
                <c:formatCode>_(* #,##0_);_(* \(#,##0\);_(* "-"_);_(@_)</c:formatCode>
                <c:ptCount val="61"/>
                <c:pt idx="0">
                  <c:v>3842</c:v>
                </c:pt>
                <c:pt idx="1">
                  <c:v>4700</c:v>
                </c:pt>
                <c:pt idx="2">
                  <c:v>4880</c:v>
                </c:pt>
                <c:pt idx="3">
                  <c:v>5492</c:v>
                </c:pt>
                <c:pt idx="4">
                  <c:v>6155</c:v>
                </c:pt>
                <c:pt idx="5">
                  <c:v>6640</c:v>
                </c:pt>
                <c:pt idx="6">
                  <c:v>7300</c:v>
                </c:pt>
                <c:pt idx="7">
                  <c:v>8681</c:v>
                </c:pt>
                <c:pt idx="8">
                  <c:v>10236</c:v>
                </c:pt>
                <c:pt idx="9">
                  <c:v>12289</c:v>
                </c:pt>
                <c:pt idx="10">
                  <c:v>13870</c:v>
                </c:pt>
                <c:pt idx="11">
                  <c:v>15290</c:v>
                </c:pt>
                <c:pt idx="12">
                  <c:v>17220</c:v>
                </c:pt>
                <c:pt idx="13">
                  <c:v>19150</c:v>
                </c:pt>
                <c:pt idx="14">
                  <c:v>25789</c:v>
                </c:pt>
                <c:pt idx="15">
                  <c:v>33939</c:v>
                </c:pt>
                <c:pt idx="16">
                  <c:v>44731</c:v>
                </c:pt>
                <c:pt idx="17">
                  <c:v>54208</c:v>
                </c:pt>
                <c:pt idx="18">
                  <c:v>60282</c:v>
                </c:pt>
                <c:pt idx="19">
                  <c:v>62862</c:v>
                </c:pt>
                <c:pt idx="20">
                  <c:v>68178</c:v>
                </c:pt>
                <c:pt idx="21">
                  <c:v>69962</c:v>
                </c:pt>
                <c:pt idx="22">
                  <c:v>70364</c:v>
                </c:pt>
                <c:pt idx="23">
                  <c:v>75117</c:v>
                </c:pt>
                <c:pt idx="24">
                  <c:v>81171</c:v>
                </c:pt>
                <c:pt idx="25">
                  <c:v>86911</c:v>
                </c:pt>
                <c:pt idx="26">
                  <c:v>91304</c:v>
                </c:pt>
                <c:pt idx="27">
                  <c:v>96577</c:v>
                </c:pt>
                <c:pt idx="28">
                  <c:v>103974</c:v>
                </c:pt>
                <c:pt idx="29">
                  <c:v>109983</c:v>
                </c:pt>
                <c:pt idx="30">
                  <c:v>113836</c:v>
                </c:pt>
                <c:pt idx="31">
                  <c:v>126358</c:v>
                </c:pt>
                <c:pt idx="32">
                  <c:v>151358</c:v>
                </c:pt>
                <c:pt idx="33">
                  <c:v>179773</c:v>
                </c:pt>
                <c:pt idx="34">
                  <c:v>204773</c:v>
                </c:pt>
                <c:pt idx="35">
                  <c:v>229437</c:v>
                </c:pt>
                <c:pt idx="36">
                  <c:v>243270</c:v>
                </c:pt>
                <c:pt idx="37">
                  <c:v>262867</c:v>
                </c:pt>
                <c:pt idx="38">
                  <c:v>272331</c:v>
                </c:pt>
                <c:pt idx="39">
                  <c:v>276918</c:v>
                </c:pt>
                <c:pt idx="40">
                  <c:v>282225</c:v>
                </c:pt>
                <c:pt idx="41">
                  <c:v>290029</c:v>
                </c:pt>
                <c:pt idx="42">
                  <c:v>296576</c:v>
                </c:pt>
                <c:pt idx="43">
                  <c:v>301412</c:v>
                </c:pt>
                <c:pt idx="44">
                  <c:v>306471</c:v>
                </c:pt>
                <c:pt idx="45">
                  <c:v>316633</c:v>
                </c:pt>
                <c:pt idx="46">
                  <c:v>329933</c:v>
                </c:pt>
                <c:pt idx="47">
                  <c:v>329544</c:v>
                </c:pt>
                <c:pt idx="48">
                  <c:v>329822</c:v>
                </c:pt>
                <c:pt idx="49">
                  <c:v>330872</c:v>
                </c:pt>
                <c:pt idx="50">
                  <c:v>333478</c:v>
                </c:pt>
                <c:pt idx="51">
                  <c:v>332768</c:v>
                </c:pt>
                <c:pt idx="52">
                  <c:v>326315</c:v>
                </c:pt>
                <c:pt idx="53">
                  <c:v>322232</c:v>
                </c:pt>
                <c:pt idx="54">
                  <c:v>319240</c:v>
                </c:pt>
                <c:pt idx="55">
                  <c:v>320595</c:v>
                </c:pt>
                <c:pt idx="56">
                  <c:v>327415</c:v>
                </c:pt>
                <c:pt idx="57">
                  <c:v>333907</c:v>
                </c:pt>
                <c:pt idx="58">
                  <c:v>336596</c:v>
                </c:pt>
                <c:pt idx="59">
                  <c:v>342325</c:v>
                </c:pt>
                <c:pt idx="60">
                  <c:v>351774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56-407D-BB56-71EA3F0B5C7B}"/>
            </c:ext>
          </c:extLst>
        </c:ser>
        <c:ser>
          <c:idx val="1"/>
          <c:order val="1"/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1.8573623152014062E-2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F56-407D-BB56-71EA3F0B5C7B}"/>
                </c:ext>
              </c:extLst>
            </c:dLbl>
            <c:dLbl>
              <c:idx val="56"/>
              <c:layout>
                <c:manualLayout>
                  <c:x val="-0.11194984327687235"/>
                  <c:y val="-6.4402231350609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55-4FE1-84CF-A3AE3BA945E7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70D-492F-B9EB-97C373B108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'학생수_설립별(1965-'!$D$5:$D$65</c:f>
              <c:numCache>
                <c:formatCode>_(* #,##0_);_(* \(#,##0\);_(* "-"_);_(@_)</c:formatCode>
                <c:ptCount val="61"/>
                <c:pt idx="0">
                  <c:v>1648</c:v>
                </c:pt>
                <c:pt idx="1">
                  <c:v>1660</c:v>
                </c:pt>
                <c:pt idx="2">
                  <c:v>1667</c:v>
                </c:pt>
                <c:pt idx="3">
                  <c:v>2166</c:v>
                </c:pt>
                <c:pt idx="4">
                  <c:v>2367</c:v>
                </c:pt>
                <c:pt idx="5">
                  <c:v>2597</c:v>
                </c:pt>
                <c:pt idx="6">
                  <c:v>2642</c:v>
                </c:pt>
                <c:pt idx="7">
                  <c:v>2918</c:v>
                </c:pt>
                <c:pt idx="8">
                  <c:v>3412</c:v>
                </c:pt>
                <c:pt idx="9">
                  <c:v>3899</c:v>
                </c:pt>
                <c:pt idx="10">
                  <c:v>4236</c:v>
                </c:pt>
                <c:pt idx="11">
                  <c:v>4767</c:v>
                </c:pt>
                <c:pt idx="12">
                  <c:v>5888</c:v>
                </c:pt>
                <c:pt idx="13">
                  <c:v>6263</c:v>
                </c:pt>
                <c:pt idx="14">
                  <c:v>8559</c:v>
                </c:pt>
                <c:pt idx="15">
                  <c:v>11133</c:v>
                </c:pt>
                <c:pt idx="16">
                  <c:v>13663</c:v>
                </c:pt>
                <c:pt idx="17">
                  <c:v>15655</c:v>
                </c:pt>
                <c:pt idx="18">
                  <c:v>17908</c:v>
                </c:pt>
                <c:pt idx="19">
                  <c:v>18242</c:v>
                </c:pt>
                <c:pt idx="20">
                  <c:v>19155</c:v>
                </c:pt>
                <c:pt idx="21">
                  <c:v>19878</c:v>
                </c:pt>
                <c:pt idx="22">
                  <c:v>20065</c:v>
                </c:pt>
                <c:pt idx="23">
                  <c:v>21011</c:v>
                </c:pt>
                <c:pt idx="24">
                  <c:v>22901</c:v>
                </c:pt>
                <c:pt idx="25">
                  <c:v>25042</c:v>
                </c:pt>
                <c:pt idx="26">
                  <c:v>26869</c:v>
                </c:pt>
                <c:pt idx="27">
                  <c:v>29095</c:v>
                </c:pt>
                <c:pt idx="28">
                  <c:v>31185</c:v>
                </c:pt>
                <c:pt idx="29">
                  <c:v>32577</c:v>
                </c:pt>
                <c:pt idx="30">
                  <c:v>34620</c:v>
                </c:pt>
                <c:pt idx="31">
                  <c:v>38485</c:v>
                </c:pt>
                <c:pt idx="32">
                  <c:v>46569</c:v>
                </c:pt>
                <c:pt idx="33">
                  <c:v>55519</c:v>
                </c:pt>
                <c:pt idx="34">
                  <c:v>61673</c:v>
                </c:pt>
                <c:pt idx="35">
                  <c:v>68841</c:v>
                </c:pt>
                <c:pt idx="36">
                  <c:v>71680</c:v>
                </c:pt>
                <c:pt idx="37">
                  <c:v>77241</c:v>
                </c:pt>
                <c:pt idx="38">
                  <c:v>79832</c:v>
                </c:pt>
                <c:pt idx="39">
                  <c:v>80122</c:v>
                </c:pt>
                <c:pt idx="40">
                  <c:v>81207</c:v>
                </c:pt>
                <c:pt idx="41">
                  <c:v>81985</c:v>
                </c:pt>
                <c:pt idx="42">
                  <c:v>84177</c:v>
                </c:pt>
                <c:pt idx="43">
                  <c:v>85306</c:v>
                </c:pt>
                <c:pt idx="44">
                  <c:v>86876</c:v>
                </c:pt>
                <c:pt idx="45">
                  <c:v>91304</c:v>
                </c:pt>
                <c:pt idx="46">
                  <c:v>100766</c:v>
                </c:pt>
                <c:pt idx="47">
                  <c:v>101245</c:v>
                </c:pt>
                <c:pt idx="48">
                  <c:v>104080</c:v>
                </c:pt>
                <c:pt idx="49">
                  <c:v>106641</c:v>
                </c:pt>
                <c:pt idx="50">
                  <c:v>108344</c:v>
                </c:pt>
                <c:pt idx="51">
                  <c:v>108324</c:v>
                </c:pt>
                <c:pt idx="52">
                  <c:v>106444</c:v>
                </c:pt>
                <c:pt idx="53">
                  <c:v>104368</c:v>
                </c:pt>
                <c:pt idx="54">
                  <c:v>101259</c:v>
                </c:pt>
                <c:pt idx="55">
                  <c:v>100067</c:v>
                </c:pt>
                <c:pt idx="56">
                  <c:v>102711</c:v>
                </c:pt>
                <c:pt idx="57">
                  <c:v>104284</c:v>
                </c:pt>
                <c:pt idx="58">
                  <c:v>104440</c:v>
                </c:pt>
                <c:pt idx="59">
                  <c:v>105327</c:v>
                </c:pt>
                <c:pt idx="60">
                  <c:v>106874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F56-407D-BB56-71EA3F0B5C7B}"/>
            </c:ext>
          </c:extLst>
        </c:ser>
        <c:ser>
          <c:idx val="2"/>
          <c:order val="2"/>
          <c:tx>
            <c:v>공립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56"/>
              <c:layout>
                <c:manualLayout>
                  <c:x val="-8.0265925368323471E-2"/>
                  <c:y val="-6.1474857198309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55-4FE1-84CF-A3AE3BA945E7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70D-492F-B9EB-97C373B108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'학생수_설립별(1965-'!$F$5:$F$65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16</c:v>
                </c:pt>
                <c:pt idx="17">
                  <c:v>65</c:v>
                </c:pt>
                <c:pt idx="18">
                  <c:v>127</c:v>
                </c:pt>
                <c:pt idx="19">
                  <c:v>176</c:v>
                </c:pt>
                <c:pt idx="20">
                  <c:v>207</c:v>
                </c:pt>
                <c:pt idx="21">
                  <c:v>221</c:v>
                </c:pt>
                <c:pt idx="22">
                  <c:v>222</c:v>
                </c:pt>
                <c:pt idx="23">
                  <c:v>274</c:v>
                </c:pt>
                <c:pt idx="24">
                  <c:v>345</c:v>
                </c:pt>
                <c:pt idx="25">
                  <c:v>384</c:v>
                </c:pt>
                <c:pt idx="26">
                  <c:v>464</c:v>
                </c:pt>
                <c:pt idx="27">
                  <c:v>589</c:v>
                </c:pt>
                <c:pt idx="28">
                  <c:v>702</c:v>
                </c:pt>
                <c:pt idx="29">
                  <c:v>1067</c:v>
                </c:pt>
                <c:pt idx="30">
                  <c:v>1081</c:v>
                </c:pt>
                <c:pt idx="31">
                  <c:v>1234</c:v>
                </c:pt>
                <c:pt idx="32">
                  <c:v>1619</c:v>
                </c:pt>
                <c:pt idx="33">
                  <c:v>2031</c:v>
                </c:pt>
                <c:pt idx="34">
                  <c:v>2600</c:v>
                </c:pt>
                <c:pt idx="35">
                  <c:v>2657</c:v>
                </c:pt>
                <c:pt idx="36">
                  <c:v>3016</c:v>
                </c:pt>
                <c:pt idx="37">
                  <c:v>3344</c:v>
                </c:pt>
                <c:pt idx="38">
                  <c:v>3622</c:v>
                </c:pt>
                <c:pt idx="39">
                  <c:v>3870</c:v>
                </c:pt>
                <c:pt idx="40">
                  <c:v>3970</c:v>
                </c:pt>
                <c:pt idx="41">
                  <c:v>4099</c:v>
                </c:pt>
                <c:pt idx="42">
                  <c:v>4294</c:v>
                </c:pt>
                <c:pt idx="43">
                  <c:v>4378</c:v>
                </c:pt>
                <c:pt idx="44">
                  <c:v>4398</c:v>
                </c:pt>
                <c:pt idx="45">
                  <c:v>4616</c:v>
                </c:pt>
                <c:pt idx="46">
                  <c:v>4610</c:v>
                </c:pt>
                <c:pt idx="47">
                  <c:v>4499</c:v>
                </c:pt>
                <c:pt idx="48">
                  <c:v>2980</c:v>
                </c:pt>
                <c:pt idx="49">
                  <c:v>2990</c:v>
                </c:pt>
                <c:pt idx="50">
                  <c:v>2981</c:v>
                </c:pt>
                <c:pt idx="51">
                  <c:v>2955</c:v>
                </c:pt>
                <c:pt idx="52">
                  <c:v>2950</c:v>
                </c:pt>
                <c:pt idx="53">
                  <c:v>2996</c:v>
                </c:pt>
                <c:pt idx="54">
                  <c:v>3011</c:v>
                </c:pt>
                <c:pt idx="55">
                  <c:v>3060</c:v>
                </c:pt>
                <c:pt idx="56">
                  <c:v>3161</c:v>
                </c:pt>
                <c:pt idx="57">
                  <c:v>3274</c:v>
                </c:pt>
                <c:pt idx="58">
                  <c:v>3210</c:v>
                </c:pt>
                <c:pt idx="59">
                  <c:v>3282</c:v>
                </c:pt>
                <c:pt idx="60">
                  <c:v>3391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F56-407D-BB56-71EA3F0B5C7B}"/>
            </c:ext>
          </c:extLst>
        </c:ser>
        <c:ser>
          <c:idx val="3"/>
          <c:order val="3"/>
          <c:tx>
            <c:v>사립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1.8573623152014062E-2"/>
                  <c:y val="-2.356782102610902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F56-407D-BB56-71EA3F0B5C7B}"/>
                </c:ext>
              </c:extLst>
            </c:dLbl>
            <c:dLbl>
              <c:idx val="56"/>
              <c:layout>
                <c:manualLayout>
                  <c:x val="-0.10350079850125936"/>
                  <c:y val="-6.44022313506097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55-4FE1-84CF-A3AE3BA945E7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70D-492F-B9EB-97C373B108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'학생수_설립별(1965-'!$H$5:$H$65</c:f>
              <c:numCache>
                <c:formatCode>_(* #,##0_);_(* \(#,##0\);_(* "-"_);_(@_)</c:formatCode>
                <c:ptCount val="61"/>
                <c:pt idx="0">
                  <c:v>2194</c:v>
                </c:pt>
                <c:pt idx="1">
                  <c:v>3040</c:v>
                </c:pt>
                <c:pt idx="2">
                  <c:v>3213</c:v>
                </c:pt>
                <c:pt idx="3">
                  <c:v>3326</c:v>
                </c:pt>
                <c:pt idx="4">
                  <c:v>3788</c:v>
                </c:pt>
                <c:pt idx="5">
                  <c:v>4043</c:v>
                </c:pt>
                <c:pt idx="6">
                  <c:v>4658</c:v>
                </c:pt>
                <c:pt idx="7">
                  <c:v>5763</c:v>
                </c:pt>
                <c:pt idx="8">
                  <c:v>6824</c:v>
                </c:pt>
                <c:pt idx="9">
                  <c:v>8390</c:v>
                </c:pt>
                <c:pt idx="10">
                  <c:v>9634</c:v>
                </c:pt>
                <c:pt idx="11">
                  <c:v>10523</c:v>
                </c:pt>
                <c:pt idx="12">
                  <c:v>11332</c:v>
                </c:pt>
                <c:pt idx="13">
                  <c:v>12887</c:v>
                </c:pt>
                <c:pt idx="14">
                  <c:v>17230</c:v>
                </c:pt>
                <c:pt idx="15">
                  <c:v>22806</c:v>
                </c:pt>
                <c:pt idx="16">
                  <c:v>31052</c:v>
                </c:pt>
                <c:pt idx="17">
                  <c:v>38488</c:v>
                </c:pt>
                <c:pt idx="18">
                  <c:v>42247</c:v>
                </c:pt>
                <c:pt idx="19">
                  <c:v>44444</c:v>
                </c:pt>
                <c:pt idx="20">
                  <c:v>48816</c:v>
                </c:pt>
                <c:pt idx="21">
                  <c:v>49863</c:v>
                </c:pt>
                <c:pt idx="22">
                  <c:v>50077</c:v>
                </c:pt>
                <c:pt idx="23">
                  <c:v>53832</c:v>
                </c:pt>
                <c:pt idx="24">
                  <c:v>57925</c:v>
                </c:pt>
                <c:pt idx="25">
                  <c:v>61485</c:v>
                </c:pt>
                <c:pt idx="26">
                  <c:v>63971</c:v>
                </c:pt>
                <c:pt idx="27">
                  <c:v>66893</c:v>
                </c:pt>
                <c:pt idx="28">
                  <c:v>72087</c:v>
                </c:pt>
                <c:pt idx="29">
                  <c:v>76339</c:v>
                </c:pt>
                <c:pt idx="30">
                  <c:v>78135</c:v>
                </c:pt>
                <c:pt idx="31">
                  <c:v>86639</c:v>
                </c:pt>
                <c:pt idx="32">
                  <c:v>103170</c:v>
                </c:pt>
                <c:pt idx="33">
                  <c:v>122223</c:v>
                </c:pt>
                <c:pt idx="34">
                  <c:v>140500</c:v>
                </c:pt>
                <c:pt idx="35">
                  <c:v>157939</c:v>
                </c:pt>
                <c:pt idx="36">
                  <c:v>168574</c:v>
                </c:pt>
                <c:pt idx="37">
                  <c:v>182282</c:v>
                </c:pt>
                <c:pt idx="38">
                  <c:v>188877</c:v>
                </c:pt>
                <c:pt idx="39">
                  <c:v>192926</c:v>
                </c:pt>
                <c:pt idx="40">
                  <c:v>197048</c:v>
                </c:pt>
                <c:pt idx="41">
                  <c:v>203945</c:v>
                </c:pt>
                <c:pt idx="42">
                  <c:v>208105</c:v>
                </c:pt>
                <c:pt idx="43">
                  <c:v>211728</c:v>
                </c:pt>
                <c:pt idx="44">
                  <c:v>215197</c:v>
                </c:pt>
                <c:pt idx="45">
                  <c:v>220713</c:v>
                </c:pt>
                <c:pt idx="46">
                  <c:v>224557</c:v>
                </c:pt>
                <c:pt idx="47">
                  <c:v>223800</c:v>
                </c:pt>
                <c:pt idx="48">
                  <c:v>222762</c:v>
                </c:pt>
                <c:pt idx="49">
                  <c:v>221241</c:v>
                </c:pt>
                <c:pt idx="50">
                  <c:v>222153</c:v>
                </c:pt>
                <c:pt idx="51">
                  <c:v>221489</c:v>
                </c:pt>
                <c:pt idx="52">
                  <c:v>216921</c:v>
                </c:pt>
                <c:pt idx="53">
                  <c:v>214868</c:v>
                </c:pt>
                <c:pt idx="54">
                  <c:v>214970</c:v>
                </c:pt>
                <c:pt idx="55">
                  <c:v>217468</c:v>
                </c:pt>
                <c:pt idx="56">
                  <c:v>221543</c:v>
                </c:pt>
                <c:pt idx="57">
                  <c:v>226349</c:v>
                </c:pt>
                <c:pt idx="58">
                  <c:v>228946</c:v>
                </c:pt>
                <c:pt idx="59">
                  <c:v>233716</c:v>
                </c:pt>
                <c:pt idx="60">
                  <c:v>241509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F56-407D-BB56-71EA3F0B5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34112"/>
        <c:axId val="53835648"/>
      </c:lineChart>
      <c:catAx>
        <c:axId val="5383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3835648"/>
        <c:crosses val="autoZero"/>
        <c:auto val="1"/>
        <c:lblAlgn val="ctr"/>
        <c:lblOffset val="100"/>
        <c:tickLblSkip val="5"/>
        <c:noMultiLvlLbl val="0"/>
      </c:catAx>
      <c:valAx>
        <c:axId val="53835648"/>
        <c:scaling>
          <c:orientation val="minMax"/>
          <c:max val="35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3834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488204301922246"/>
          <c:y val="0.90761598148306077"/>
          <c:w val="0.47845124187428778"/>
          <c:h val="4.732842897302166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0107413640771405E-2"/>
          <c:y val="0.20332657311067923"/>
          <c:w val="0.83966346943841474"/>
          <c:h val="0.62239535444922089"/>
        </c:manualLayout>
      </c:layout>
      <c:lineChart>
        <c:grouping val="standard"/>
        <c:varyColors val="0"/>
        <c:ser>
          <c:idx val="0"/>
          <c:order val="0"/>
          <c:tx>
            <c:v>인문계열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3.3449277351444095E-3"/>
                  <c:y val="1.8071171387559384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70D-4B8D-A42A-22FB16F122F2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70D-4B8D-A42A-22FB16F122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졸업자(1965-'!$A$40:$A$66</c:f>
              <c:strCache>
                <c:ptCount val="27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</c:strCache>
            </c:strRef>
          </c:cat>
          <c:val>
            <c:numRef>
              <c:f>'계열별 정원 입학 재적학생 졸업자(1965-'!$L$40:$L$66</c:f>
              <c:numCache>
                <c:formatCode>_(* #,##0_);_(* \(#,##0\);_(* "-"_);_(@_)</c:formatCode>
                <c:ptCount val="27"/>
                <c:pt idx="0">
                  <c:v>23414</c:v>
                </c:pt>
                <c:pt idx="1">
                  <c:v>27271</c:v>
                </c:pt>
                <c:pt idx="2">
                  <c:v>28633</c:v>
                </c:pt>
                <c:pt idx="3">
                  <c:v>31232</c:v>
                </c:pt>
                <c:pt idx="4">
                  <c:v>32226</c:v>
                </c:pt>
                <c:pt idx="5">
                  <c:v>33570</c:v>
                </c:pt>
                <c:pt idx="6">
                  <c:v>34607</c:v>
                </c:pt>
                <c:pt idx="7">
                  <c:v>36706</c:v>
                </c:pt>
                <c:pt idx="8">
                  <c:v>38696</c:v>
                </c:pt>
                <c:pt idx="9">
                  <c:v>40195</c:v>
                </c:pt>
                <c:pt idx="10">
                  <c:v>41371</c:v>
                </c:pt>
                <c:pt idx="11">
                  <c:v>42862</c:v>
                </c:pt>
                <c:pt idx="12">
                  <c:v>44335</c:v>
                </c:pt>
                <c:pt idx="13">
                  <c:v>45052</c:v>
                </c:pt>
                <c:pt idx="14">
                  <c:v>46266</c:v>
                </c:pt>
                <c:pt idx="15">
                  <c:v>46680</c:v>
                </c:pt>
                <c:pt idx="16">
                  <c:v>47463</c:v>
                </c:pt>
                <c:pt idx="17">
                  <c:v>48371</c:v>
                </c:pt>
                <c:pt idx="18">
                  <c:v>48041</c:v>
                </c:pt>
                <c:pt idx="19">
                  <c:v>48364</c:v>
                </c:pt>
                <c:pt idx="20">
                  <c:v>48070</c:v>
                </c:pt>
                <c:pt idx="21">
                  <c:v>48128</c:v>
                </c:pt>
                <c:pt idx="22">
                  <c:v>47317</c:v>
                </c:pt>
                <c:pt idx="23">
                  <c:v>46817</c:v>
                </c:pt>
                <c:pt idx="24">
                  <c:v>45970</c:v>
                </c:pt>
                <c:pt idx="25">
                  <c:v>46012</c:v>
                </c:pt>
                <c:pt idx="26">
                  <c:v>46792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0D-4B8D-A42A-22FB16F122F2}"/>
            </c:ext>
          </c:extLst>
        </c:ser>
        <c:ser>
          <c:idx val="1"/>
          <c:order val="1"/>
          <c:tx>
            <c:v>사회계열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3.2165092169984082E-2"/>
                  <c:y val="-3.09062608364790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70D-4B8D-A42A-22FB16F122F2}"/>
                </c:ext>
              </c:extLst>
            </c:dLbl>
            <c:dLbl>
              <c:idx val="12"/>
              <c:layout>
                <c:manualLayout>
                  <c:x val="-5.0277283839020318E-2"/>
                  <c:y val="-3.89700936312390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257-4020-B4AF-2CB317FBCAB5}"/>
                </c:ext>
              </c:extLst>
            </c:dLbl>
            <c:dLbl>
              <c:idx val="36"/>
              <c:layout>
                <c:manualLayout>
                  <c:x val="0"/>
                  <c:y val="2.131438721136768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70D-4B8D-A42A-22FB16F122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졸업자(1965-'!$A$40:$A$66</c:f>
              <c:strCache>
                <c:ptCount val="27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</c:strCache>
            </c:strRef>
          </c:cat>
          <c:val>
            <c:numRef>
              <c:f>'계열별 정원 입학 재적학생 졸업자(1965-'!$S$40:$S$66</c:f>
              <c:numCache>
                <c:formatCode>_(* #,##0_);_(* \(#,##0\);_(* "-"_);_(@_)</c:formatCode>
                <c:ptCount val="27"/>
                <c:pt idx="0">
                  <c:v>46287</c:v>
                </c:pt>
                <c:pt idx="1">
                  <c:v>52999</c:v>
                </c:pt>
                <c:pt idx="2">
                  <c:v>57235</c:v>
                </c:pt>
                <c:pt idx="3">
                  <c:v>62775</c:v>
                </c:pt>
                <c:pt idx="4">
                  <c:v>65852</c:v>
                </c:pt>
                <c:pt idx="5">
                  <c:v>68090</c:v>
                </c:pt>
                <c:pt idx="6">
                  <c:v>69884</c:v>
                </c:pt>
                <c:pt idx="7">
                  <c:v>72933</c:v>
                </c:pt>
                <c:pt idx="8">
                  <c:v>75062</c:v>
                </c:pt>
                <c:pt idx="9">
                  <c:v>76575</c:v>
                </c:pt>
                <c:pt idx="10">
                  <c:v>78672</c:v>
                </c:pt>
                <c:pt idx="11">
                  <c:v>82435</c:v>
                </c:pt>
                <c:pt idx="12">
                  <c:v>86520</c:v>
                </c:pt>
                <c:pt idx="13">
                  <c:v>86976</c:v>
                </c:pt>
                <c:pt idx="14">
                  <c:v>86429</c:v>
                </c:pt>
                <c:pt idx="15">
                  <c:v>85898</c:v>
                </c:pt>
                <c:pt idx="16">
                  <c:v>86673</c:v>
                </c:pt>
                <c:pt idx="17">
                  <c:v>85589</c:v>
                </c:pt>
                <c:pt idx="18">
                  <c:v>84584</c:v>
                </c:pt>
                <c:pt idx="19">
                  <c:v>84127</c:v>
                </c:pt>
                <c:pt idx="20">
                  <c:v>84522</c:v>
                </c:pt>
                <c:pt idx="21">
                  <c:v>85882</c:v>
                </c:pt>
                <c:pt idx="22">
                  <c:v>87553</c:v>
                </c:pt>
                <c:pt idx="23">
                  <c:v>89131</c:v>
                </c:pt>
                <c:pt idx="24">
                  <c:v>89234</c:v>
                </c:pt>
                <c:pt idx="25">
                  <c:v>90445</c:v>
                </c:pt>
                <c:pt idx="26">
                  <c:v>93921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70D-4B8D-A42A-22FB16F122F2}"/>
            </c:ext>
          </c:extLst>
        </c:ser>
        <c:ser>
          <c:idx val="6"/>
          <c:order val="2"/>
          <c:tx>
            <c:v>교육계열</c:v>
          </c:tx>
          <c:spPr>
            <a:ln w="25400">
              <a:solidFill>
                <a:srgbClr val="4BACC6"/>
              </a:solidFill>
            </a:ln>
          </c:spPr>
          <c:marker>
            <c:symbol val="square"/>
            <c:size val="5"/>
            <c:spPr>
              <a:solidFill>
                <a:srgbClr val="4BACC6"/>
              </a:solidFill>
              <a:ln w="12700">
                <a:solidFill>
                  <a:srgbClr val="4BACC6"/>
                </a:solidFill>
              </a:ln>
            </c:spPr>
          </c:marker>
          <c:dLbls>
            <c:dLbl>
              <c:idx val="0"/>
              <c:layout>
                <c:manualLayout>
                  <c:x val="-3.3780484589148528E-2"/>
                  <c:y val="2.1685408750745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170D-4B8D-A42A-22FB16F122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졸업자(1965-'!$A$40:$A$66</c:f>
              <c:strCache>
                <c:ptCount val="27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</c:strCache>
            </c:strRef>
          </c:cat>
          <c:val>
            <c:numRef>
              <c:f>'계열별 정원 입학 재적학생 졸업자(1965-'!$Z$40:$Z$66</c:f>
              <c:numCache>
                <c:formatCode>_(* #,##0_);_(* \(#,##0\);_(* "-"_);_(@_)</c:formatCode>
                <c:ptCount val="27"/>
                <c:pt idx="0">
                  <c:v>40113</c:v>
                </c:pt>
                <c:pt idx="1">
                  <c:v>47097</c:v>
                </c:pt>
                <c:pt idx="2">
                  <c:v>52542</c:v>
                </c:pt>
                <c:pt idx="3">
                  <c:v>58550</c:v>
                </c:pt>
                <c:pt idx="4">
                  <c:v>60994</c:v>
                </c:pt>
                <c:pt idx="5">
                  <c:v>62591</c:v>
                </c:pt>
                <c:pt idx="6">
                  <c:v>64968</c:v>
                </c:pt>
                <c:pt idx="7">
                  <c:v>65501</c:v>
                </c:pt>
                <c:pt idx="8">
                  <c:v>65270</c:v>
                </c:pt>
                <c:pt idx="9">
                  <c:v>64278</c:v>
                </c:pt>
                <c:pt idx="10">
                  <c:v>63626</c:v>
                </c:pt>
                <c:pt idx="11">
                  <c:v>63375</c:v>
                </c:pt>
                <c:pt idx="12">
                  <c:v>62716</c:v>
                </c:pt>
                <c:pt idx="13">
                  <c:v>60220</c:v>
                </c:pt>
                <c:pt idx="14">
                  <c:v>58113</c:v>
                </c:pt>
                <c:pt idx="15">
                  <c:v>56789</c:v>
                </c:pt>
                <c:pt idx="16">
                  <c:v>56249</c:v>
                </c:pt>
                <c:pt idx="17">
                  <c:v>55580</c:v>
                </c:pt>
                <c:pt idx="18">
                  <c:v>54215</c:v>
                </c:pt>
                <c:pt idx="19">
                  <c:v>51939</c:v>
                </c:pt>
                <c:pt idx="20">
                  <c:v>50155</c:v>
                </c:pt>
                <c:pt idx="21">
                  <c:v>49175</c:v>
                </c:pt>
                <c:pt idx="22">
                  <c:v>49353</c:v>
                </c:pt>
                <c:pt idx="23">
                  <c:v>49201</c:v>
                </c:pt>
                <c:pt idx="24">
                  <c:v>48038</c:v>
                </c:pt>
                <c:pt idx="25">
                  <c:v>46510</c:v>
                </c:pt>
                <c:pt idx="26">
                  <c:v>46754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70D-4B8D-A42A-22FB16F122F2}"/>
            </c:ext>
          </c:extLst>
        </c:ser>
        <c:ser>
          <c:idx val="2"/>
          <c:order val="3"/>
          <c:tx>
            <c:v>공학계열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3.3814777255492971E-2"/>
                  <c:y val="1.65729740328613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70D-4B8D-A42A-22FB16F122F2}"/>
                </c:ext>
              </c:extLst>
            </c:dLbl>
            <c:dLbl>
              <c:idx val="36"/>
              <c:layout>
                <c:manualLayout>
                  <c:x val="0"/>
                  <c:y val="-5.1509769094138541E-2"/>
                </c:manualLayout>
              </c:layout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70D-4B8D-A42A-22FB16F122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졸업자(1965-'!$A$40:$A$66</c:f>
              <c:strCache>
                <c:ptCount val="27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</c:strCache>
            </c:strRef>
          </c:cat>
          <c:val>
            <c:numRef>
              <c:f>'계열별 정원 입학 재적학생 졸업자(1965-'!$AG$40:$AG$66</c:f>
              <c:numCache>
                <c:formatCode>_(* #,##0_);_(* \(#,##0\);_(* "-"_);_(@_)</c:formatCode>
                <c:ptCount val="27"/>
                <c:pt idx="0">
                  <c:v>45998</c:v>
                </c:pt>
                <c:pt idx="1">
                  <c:v>48434</c:v>
                </c:pt>
                <c:pt idx="2">
                  <c:v>47436</c:v>
                </c:pt>
                <c:pt idx="3">
                  <c:v>48380</c:v>
                </c:pt>
                <c:pt idx="4">
                  <c:v>48038</c:v>
                </c:pt>
                <c:pt idx="5">
                  <c:v>46115</c:v>
                </c:pt>
                <c:pt idx="6">
                  <c:v>44041</c:v>
                </c:pt>
                <c:pt idx="7">
                  <c:v>43847</c:v>
                </c:pt>
                <c:pt idx="8">
                  <c:v>45291</c:v>
                </c:pt>
                <c:pt idx="9">
                  <c:v>45926</c:v>
                </c:pt>
                <c:pt idx="10">
                  <c:v>45729</c:v>
                </c:pt>
                <c:pt idx="11">
                  <c:v>47056</c:v>
                </c:pt>
                <c:pt idx="12">
                  <c:v>51314</c:v>
                </c:pt>
                <c:pt idx="13">
                  <c:v>50512</c:v>
                </c:pt>
                <c:pt idx="14">
                  <c:v>51307</c:v>
                </c:pt>
                <c:pt idx="15">
                  <c:v>52428</c:v>
                </c:pt>
                <c:pt idx="16">
                  <c:v>53688</c:v>
                </c:pt>
                <c:pt idx="17">
                  <c:v>54365</c:v>
                </c:pt>
                <c:pt idx="18">
                  <c:v>53259</c:v>
                </c:pt>
                <c:pt idx="19">
                  <c:v>52816</c:v>
                </c:pt>
                <c:pt idx="20">
                  <c:v>52555</c:v>
                </c:pt>
                <c:pt idx="21">
                  <c:v>53602</c:v>
                </c:pt>
                <c:pt idx="22">
                  <c:v>57553</c:v>
                </c:pt>
                <c:pt idx="23">
                  <c:v>60197</c:v>
                </c:pt>
                <c:pt idx="24">
                  <c:v>62798</c:v>
                </c:pt>
                <c:pt idx="25">
                  <c:v>67043</c:v>
                </c:pt>
                <c:pt idx="26">
                  <c:v>71276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70D-4B8D-A42A-22FB16F122F2}"/>
            </c:ext>
          </c:extLst>
        </c:ser>
        <c:ser>
          <c:idx val="3"/>
          <c:order val="4"/>
          <c:tx>
            <c:v>자연계열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5.0670647969862535E-3"/>
                  <c:y val="-9.035585693779373E-3"/>
                </c:manualLayout>
              </c:layout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170D-4B8D-A42A-22FB16F122F2}"/>
                </c:ext>
              </c:extLst>
            </c:dLbl>
            <c:dLbl>
              <c:idx val="36"/>
              <c:layout>
                <c:manualLayout>
                  <c:x val="0"/>
                  <c:y val="1.0657193605683873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70D-4B8D-A42A-22FB16F122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졸업자(1965-'!$A$40:$A$66</c:f>
              <c:strCache>
                <c:ptCount val="27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</c:strCache>
            </c:strRef>
          </c:cat>
          <c:val>
            <c:numRef>
              <c:f>'계열별 정원 입학 재적학생 졸업자(1965-'!$AN$40:$AN$66</c:f>
              <c:numCache>
                <c:formatCode>_(* #,##0_);_(* \(#,##0\);_(* "-"_);_(@_)</c:formatCode>
                <c:ptCount val="27"/>
                <c:pt idx="0">
                  <c:v>21661</c:v>
                </c:pt>
                <c:pt idx="1">
                  <c:v>22946</c:v>
                </c:pt>
                <c:pt idx="2">
                  <c:v>23186</c:v>
                </c:pt>
                <c:pt idx="3">
                  <c:v>23729</c:v>
                </c:pt>
                <c:pt idx="4">
                  <c:v>23670</c:v>
                </c:pt>
                <c:pt idx="5">
                  <c:v>23048</c:v>
                </c:pt>
                <c:pt idx="6">
                  <c:v>22865</c:v>
                </c:pt>
                <c:pt idx="7">
                  <c:v>23579</c:v>
                </c:pt>
                <c:pt idx="8">
                  <c:v>24169</c:v>
                </c:pt>
                <c:pt idx="9">
                  <c:v>24513</c:v>
                </c:pt>
                <c:pt idx="10">
                  <c:v>24785</c:v>
                </c:pt>
                <c:pt idx="11">
                  <c:v>25677</c:v>
                </c:pt>
                <c:pt idx="12">
                  <c:v>27657</c:v>
                </c:pt>
                <c:pt idx="13">
                  <c:v>27551</c:v>
                </c:pt>
                <c:pt idx="14">
                  <c:v>27594</c:v>
                </c:pt>
                <c:pt idx="15">
                  <c:v>28593</c:v>
                </c:pt>
                <c:pt idx="16">
                  <c:v>29278</c:v>
                </c:pt>
                <c:pt idx="17">
                  <c:v>29104</c:v>
                </c:pt>
                <c:pt idx="18">
                  <c:v>28401</c:v>
                </c:pt>
                <c:pt idx="19">
                  <c:v>28198</c:v>
                </c:pt>
                <c:pt idx="20">
                  <c:v>27854</c:v>
                </c:pt>
                <c:pt idx="21">
                  <c:v>27914</c:v>
                </c:pt>
                <c:pt idx="22">
                  <c:v>29009</c:v>
                </c:pt>
                <c:pt idx="23">
                  <c:v>30001</c:v>
                </c:pt>
                <c:pt idx="24">
                  <c:v>30467</c:v>
                </c:pt>
                <c:pt idx="25">
                  <c:v>31346</c:v>
                </c:pt>
                <c:pt idx="26">
                  <c:v>31213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70D-4B8D-A42A-22FB16F122F2}"/>
            </c:ext>
          </c:extLst>
        </c:ser>
        <c:ser>
          <c:idx val="5"/>
          <c:order val="5"/>
          <c:tx>
            <c:v>의약계열</c:v>
          </c:tx>
          <c:spPr>
            <a:ln w="2540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ysClr val="window" lastClr="FFFFFF"/>
              </a:solidFill>
              <a:ln w="12700">
                <a:solidFill>
                  <a:srgbClr val="733924"/>
                </a:solidFill>
              </a:ln>
            </c:spPr>
          </c:marker>
          <c:cat>
            <c:strRef>
              <c:f>'계열별 정원 입학 재적학생 졸업자(1965-'!$A$40:$A$66</c:f>
              <c:strCache>
                <c:ptCount val="27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</c:strCache>
            </c:strRef>
          </c:cat>
          <c:val>
            <c:numRef>
              <c:f>'계열별 정원 입학 재적학생 졸업자(1965-'!$AU$40:$AU$66</c:f>
              <c:numCache>
                <c:formatCode>_(* #,##0_);_(* \(#,##0\);_(* "-"_);_(@_)</c:formatCode>
                <c:ptCount val="27"/>
                <c:pt idx="0">
                  <c:v>15789</c:v>
                </c:pt>
                <c:pt idx="1">
                  <c:v>17085</c:v>
                </c:pt>
                <c:pt idx="2">
                  <c:v>18549</c:v>
                </c:pt>
                <c:pt idx="3">
                  <c:v>20049</c:v>
                </c:pt>
                <c:pt idx="4">
                  <c:v>21655</c:v>
                </c:pt>
                <c:pt idx="5">
                  <c:v>22944</c:v>
                </c:pt>
                <c:pt idx="6">
                  <c:v>24509</c:v>
                </c:pt>
                <c:pt idx="7">
                  <c:v>25411</c:v>
                </c:pt>
                <c:pt idx="8">
                  <c:v>25949</c:v>
                </c:pt>
                <c:pt idx="9">
                  <c:v>27350</c:v>
                </c:pt>
                <c:pt idx="10">
                  <c:v>29373</c:v>
                </c:pt>
                <c:pt idx="11">
                  <c:v>31478</c:v>
                </c:pt>
                <c:pt idx="12">
                  <c:v>33350</c:v>
                </c:pt>
                <c:pt idx="13">
                  <c:v>35108</c:v>
                </c:pt>
                <c:pt idx="14">
                  <c:v>35903</c:v>
                </c:pt>
                <c:pt idx="15">
                  <c:v>36668</c:v>
                </c:pt>
                <c:pt idx="16">
                  <c:v>36643</c:v>
                </c:pt>
                <c:pt idx="17">
                  <c:v>36090</c:v>
                </c:pt>
                <c:pt idx="18">
                  <c:v>34249</c:v>
                </c:pt>
                <c:pt idx="19">
                  <c:v>32483</c:v>
                </c:pt>
                <c:pt idx="20">
                  <c:v>30845</c:v>
                </c:pt>
                <c:pt idx="21">
                  <c:v>29220</c:v>
                </c:pt>
                <c:pt idx="22">
                  <c:v>29655</c:v>
                </c:pt>
                <c:pt idx="23">
                  <c:v>30251</c:v>
                </c:pt>
                <c:pt idx="24">
                  <c:v>30649</c:v>
                </c:pt>
                <c:pt idx="25">
                  <c:v>30769</c:v>
                </c:pt>
                <c:pt idx="26">
                  <c:v>30704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170D-4B8D-A42A-22FB16F122F2}"/>
            </c:ext>
          </c:extLst>
        </c:ser>
        <c:ser>
          <c:idx val="4"/>
          <c:order val="6"/>
          <c:tx>
            <c:v>예체능계열</c:v>
          </c:tx>
          <c:spPr>
            <a:ln>
              <a:solidFill>
                <a:srgbClr val="BF6F42"/>
              </a:solidFill>
            </a:ln>
          </c:spPr>
          <c:marker>
            <c:symbol val="triangle"/>
            <c:size val="7"/>
            <c:spPr>
              <a:solidFill>
                <a:srgbClr val="BF6F42"/>
              </a:solidFill>
              <a:ln>
                <a:solidFill>
                  <a:srgbClr val="BF6F42"/>
                </a:solidFill>
              </a:ln>
            </c:spPr>
          </c:marker>
          <c:dLbls>
            <c:dLbl>
              <c:idx val="0"/>
              <c:layout>
                <c:manualLayout>
                  <c:x val="-3.4643386795686772E-2"/>
                  <c:y val="2.71067609384317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170D-4B8D-A42A-22FB16F122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BF6F42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졸업자(1965-'!$A$40:$A$66</c:f>
              <c:strCache>
                <c:ptCount val="27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</c:strCache>
            </c:strRef>
          </c:cat>
          <c:val>
            <c:numRef>
              <c:f>'계열별 정원 입학 재적학생 졸업자(1965-'!$BB$40:$BB$66</c:f>
              <c:numCache>
                <c:formatCode>_(* #,##0_);_(* \(#,##0\);_(* "-"_);_(@_)</c:formatCode>
                <c:ptCount val="27"/>
                <c:pt idx="0">
                  <c:v>11511</c:v>
                </c:pt>
                <c:pt idx="1">
                  <c:v>13605</c:v>
                </c:pt>
                <c:pt idx="2">
                  <c:v>15689</c:v>
                </c:pt>
                <c:pt idx="3">
                  <c:v>18152</c:v>
                </c:pt>
                <c:pt idx="4">
                  <c:v>19896</c:v>
                </c:pt>
                <c:pt idx="5">
                  <c:v>20560</c:v>
                </c:pt>
                <c:pt idx="6">
                  <c:v>21351</c:v>
                </c:pt>
                <c:pt idx="7">
                  <c:v>22052</c:v>
                </c:pt>
                <c:pt idx="8">
                  <c:v>22139</c:v>
                </c:pt>
                <c:pt idx="9">
                  <c:v>22575</c:v>
                </c:pt>
                <c:pt idx="10">
                  <c:v>22915</c:v>
                </c:pt>
                <c:pt idx="11">
                  <c:v>23750</c:v>
                </c:pt>
                <c:pt idx="12">
                  <c:v>24041</c:v>
                </c:pt>
                <c:pt idx="13">
                  <c:v>24125</c:v>
                </c:pt>
                <c:pt idx="14">
                  <c:v>24210</c:v>
                </c:pt>
                <c:pt idx="15">
                  <c:v>23816</c:v>
                </c:pt>
                <c:pt idx="16">
                  <c:v>23484</c:v>
                </c:pt>
                <c:pt idx="17">
                  <c:v>23669</c:v>
                </c:pt>
                <c:pt idx="18">
                  <c:v>23566</c:v>
                </c:pt>
                <c:pt idx="19">
                  <c:v>24305</c:v>
                </c:pt>
                <c:pt idx="20">
                  <c:v>25239</c:v>
                </c:pt>
                <c:pt idx="21">
                  <c:v>26674</c:v>
                </c:pt>
                <c:pt idx="22">
                  <c:v>26975</c:v>
                </c:pt>
                <c:pt idx="23">
                  <c:v>28309</c:v>
                </c:pt>
                <c:pt idx="24">
                  <c:v>29440</c:v>
                </c:pt>
                <c:pt idx="25">
                  <c:v>30200</c:v>
                </c:pt>
                <c:pt idx="26">
                  <c:v>31114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170D-4B8D-A42A-22FB16F12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002432"/>
        <c:axId val="54003968"/>
      </c:lineChart>
      <c:catAx>
        <c:axId val="540024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40039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40039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4002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7188645383496251"/>
          <c:y val="0.90129716932023485"/>
          <c:w val="0.70533714692030358"/>
          <c:h val="7.4824771565771456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4081623533444944E-2"/>
          <c:y val="0.19652234494843238"/>
          <c:w val="0.8191091141250989"/>
          <c:h val="0.64637543066441561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'학생수_시도별(1965-'!$T$3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7033684268376075E-2"/>
                  <c:y val="-4.17389636829391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EDF-49F7-9280-D41E3DBF2DFF}"/>
                </c:ext>
              </c:extLst>
            </c:dLbl>
            <c:dLbl>
              <c:idx val="2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BE5-4CFF-9D8E-B873CF7B1202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AA7-4E66-B7A3-3075D43155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'학생수_시도별(1965-'!$A$4:$A$64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'학생수_시도별(1965-'!$T$4:$T$64</c:f>
              <c:numCache>
                <c:formatCode>_(* #,##0_);_(* \(#,##0\);_(* "-"_);_(@_)</c:formatCode>
                <c:ptCount val="61"/>
                <c:pt idx="0">
                  <c:v>3272</c:v>
                </c:pt>
                <c:pt idx="1">
                  <c:v>3920</c:v>
                </c:pt>
                <c:pt idx="2">
                  <c:v>4087</c:v>
                </c:pt>
                <c:pt idx="3">
                  <c:v>4594</c:v>
                </c:pt>
                <c:pt idx="4">
                  <c:v>5097</c:v>
                </c:pt>
                <c:pt idx="5">
                  <c:v>5388</c:v>
                </c:pt>
                <c:pt idx="6">
                  <c:v>5904</c:v>
                </c:pt>
                <c:pt idx="7">
                  <c:v>7177</c:v>
                </c:pt>
                <c:pt idx="8">
                  <c:v>8411</c:v>
                </c:pt>
                <c:pt idx="9">
                  <c:v>10041</c:v>
                </c:pt>
                <c:pt idx="10">
                  <c:v>10900</c:v>
                </c:pt>
                <c:pt idx="11">
                  <c:v>11786</c:v>
                </c:pt>
                <c:pt idx="12">
                  <c:v>13321</c:v>
                </c:pt>
                <c:pt idx="13">
                  <c:v>14529</c:v>
                </c:pt>
                <c:pt idx="14">
                  <c:v>19163</c:v>
                </c:pt>
                <c:pt idx="15">
                  <c:v>24546</c:v>
                </c:pt>
                <c:pt idx="16">
                  <c:v>31597</c:v>
                </c:pt>
                <c:pt idx="17">
                  <c:v>38093</c:v>
                </c:pt>
                <c:pt idx="18">
                  <c:v>42127</c:v>
                </c:pt>
                <c:pt idx="19">
                  <c:v>43428</c:v>
                </c:pt>
                <c:pt idx="20">
                  <c:v>46706</c:v>
                </c:pt>
                <c:pt idx="21">
                  <c:v>47512</c:v>
                </c:pt>
                <c:pt idx="22">
                  <c:v>47698</c:v>
                </c:pt>
                <c:pt idx="23">
                  <c:v>50220</c:v>
                </c:pt>
                <c:pt idx="24">
                  <c:v>53303</c:v>
                </c:pt>
                <c:pt idx="25">
                  <c:v>55221</c:v>
                </c:pt>
                <c:pt idx="26">
                  <c:v>57270</c:v>
                </c:pt>
                <c:pt idx="27">
                  <c:v>60271</c:v>
                </c:pt>
                <c:pt idx="28">
                  <c:v>64137</c:v>
                </c:pt>
                <c:pt idx="29">
                  <c:v>67623</c:v>
                </c:pt>
                <c:pt idx="30">
                  <c:v>68278</c:v>
                </c:pt>
                <c:pt idx="31">
                  <c:v>74395</c:v>
                </c:pt>
                <c:pt idx="32">
                  <c:v>86380</c:v>
                </c:pt>
                <c:pt idx="33">
                  <c:v>102686</c:v>
                </c:pt>
                <c:pt idx="34">
                  <c:v>115199</c:v>
                </c:pt>
                <c:pt idx="35">
                  <c:v>128364</c:v>
                </c:pt>
                <c:pt idx="36">
                  <c:v>136342</c:v>
                </c:pt>
                <c:pt idx="37">
                  <c:v>147858</c:v>
                </c:pt>
                <c:pt idx="38">
                  <c:v>152908</c:v>
                </c:pt>
                <c:pt idx="39">
                  <c:v>158143</c:v>
                </c:pt>
                <c:pt idx="40">
                  <c:v>160453</c:v>
                </c:pt>
                <c:pt idx="41">
                  <c:v>165347</c:v>
                </c:pt>
                <c:pt idx="42">
                  <c:v>167330</c:v>
                </c:pt>
                <c:pt idx="43">
                  <c:v>170329</c:v>
                </c:pt>
                <c:pt idx="44">
                  <c:v>173648</c:v>
                </c:pt>
                <c:pt idx="45">
                  <c:v>178911</c:v>
                </c:pt>
                <c:pt idx="46">
                  <c:v>182638</c:v>
                </c:pt>
                <c:pt idx="47">
                  <c:v>183652</c:v>
                </c:pt>
                <c:pt idx="48">
                  <c:v>184579</c:v>
                </c:pt>
                <c:pt idx="49">
                  <c:v>185417</c:v>
                </c:pt>
                <c:pt idx="50">
                  <c:v>186551</c:v>
                </c:pt>
                <c:pt idx="51">
                  <c:v>186371</c:v>
                </c:pt>
                <c:pt idx="52">
                  <c:v>182912</c:v>
                </c:pt>
                <c:pt idx="53">
                  <c:v>181548</c:v>
                </c:pt>
                <c:pt idx="54">
                  <c:v>180418</c:v>
                </c:pt>
                <c:pt idx="55">
                  <c:v>182245</c:v>
                </c:pt>
                <c:pt idx="56">
                  <c:v>187434</c:v>
                </c:pt>
                <c:pt idx="57">
                  <c:v>192575</c:v>
                </c:pt>
                <c:pt idx="58">
                  <c:v>196676</c:v>
                </c:pt>
                <c:pt idx="59">
                  <c:v>200754</c:v>
                </c:pt>
                <c:pt idx="60">
                  <c:v>205014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DF-49F7-9280-D41E3DBF2DFF}"/>
            </c:ext>
          </c:extLst>
        </c:ser>
        <c:ser>
          <c:idx val="1"/>
          <c:order val="1"/>
          <c:tx>
            <c:strRef>
              <c:f>'학생수_시도별(1965-'!$U$3</c:f>
              <c:strCache>
                <c:ptCount val="1"/>
                <c:pt idx="0">
                  <c:v>비수도권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085777886743763E-2"/>
                  <c:y val="-2.36722611765840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EDF-49F7-9280-D41E3DBF2DFF}"/>
                </c:ext>
              </c:extLst>
            </c:dLbl>
            <c:dLbl>
              <c:idx val="3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BE5-4CFF-9D8E-B873CF7B1202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AA7-4E66-B7A3-3075D43155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'학생수_시도별(1965-'!$A$4:$A$64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'학생수_시도별(1965-'!$U$4:$U$64</c:f>
              <c:numCache>
                <c:formatCode>_(* #,##0_);_(* \(#,##0\);_(* "-"_);_(@_)</c:formatCode>
                <c:ptCount val="61"/>
                <c:pt idx="0">
                  <c:v>570</c:v>
                </c:pt>
                <c:pt idx="1">
                  <c:v>780</c:v>
                </c:pt>
                <c:pt idx="2">
                  <c:v>793</c:v>
                </c:pt>
                <c:pt idx="3">
                  <c:v>898</c:v>
                </c:pt>
                <c:pt idx="4">
                  <c:v>1058</c:v>
                </c:pt>
                <c:pt idx="5">
                  <c:v>1252</c:v>
                </c:pt>
                <c:pt idx="6">
                  <c:v>1396</c:v>
                </c:pt>
                <c:pt idx="7">
                  <c:v>1504</c:v>
                </c:pt>
                <c:pt idx="8">
                  <c:v>1825</c:v>
                </c:pt>
                <c:pt idx="9">
                  <c:v>2248</c:v>
                </c:pt>
                <c:pt idx="10">
                  <c:v>2970</c:v>
                </c:pt>
                <c:pt idx="11">
                  <c:v>3504</c:v>
                </c:pt>
                <c:pt idx="12">
                  <c:v>3899</c:v>
                </c:pt>
                <c:pt idx="13">
                  <c:v>4621</c:v>
                </c:pt>
                <c:pt idx="14">
                  <c:v>6626</c:v>
                </c:pt>
                <c:pt idx="15">
                  <c:v>9393</c:v>
                </c:pt>
                <c:pt idx="16">
                  <c:v>13134</c:v>
                </c:pt>
                <c:pt idx="17">
                  <c:v>16115</c:v>
                </c:pt>
                <c:pt idx="18">
                  <c:v>18155</c:v>
                </c:pt>
                <c:pt idx="19">
                  <c:v>19434</c:v>
                </c:pt>
                <c:pt idx="20">
                  <c:v>21472</c:v>
                </c:pt>
                <c:pt idx="21">
                  <c:v>22450</c:v>
                </c:pt>
                <c:pt idx="22">
                  <c:v>22666</c:v>
                </c:pt>
                <c:pt idx="23">
                  <c:v>24897</c:v>
                </c:pt>
                <c:pt idx="24">
                  <c:v>27868</c:v>
                </c:pt>
                <c:pt idx="25">
                  <c:v>31690</c:v>
                </c:pt>
                <c:pt idx="26">
                  <c:v>34034</c:v>
                </c:pt>
                <c:pt idx="27">
                  <c:v>36306</c:v>
                </c:pt>
                <c:pt idx="28">
                  <c:v>39837</c:v>
                </c:pt>
                <c:pt idx="29">
                  <c:v>42360</c:v>
                </c:pt>
                <c:pt idx="30">
                  <c:v>45558</c:v>
                </c:pt>
                <c:pt idx="31">
                  <c:v>51963</c:v>
                </c:pt>
                <c:pt idx="32">
                  <c:v>64978</c:v>
                </c:pt>
                <c:pt idx="33">
                  <c:v>77087</c:v>
                </c:pt>
                <c:pt idx="34">
                  <c:v>89574</c:v>
                </c:pt>
                <c:pt idx="35">
                  <c:v>101073</c:v>
                </c:pt>
                <c:pt idx="36">
                  <c:v>106928</c:v>
                </c:pt>
                <c:pt idx="37">
                  <c:v>115009</c:v>
                </c:pt>
                <c:pt idx="38">
                  <c:v>119423</c:v>
                </c:pt>
                <c:pt idx="39">
                  <c:v>118775</c:v>
                </c:pt>
                <c:pt idx="40">
                  <c:v>121772</c:v>
                </c:pt>
                <c:pt idx="41">
                  <c:v>124682</c:v>
                </c:pt>
                <c:pt idx="42">
                  <c:v>129246</c:v>
                </c:pt>
                <c:pt idx="43">
                  <c:v>131083</c:v>
                </c:pt>
                <c:pt idx="44">
                  <c:v>132823</c:v>
                </c:pt>
                <c:pt idx="45">
                  <c:v>137722</c:v>
                </c:pt>
                <c:pt idx="46">
                  <c:v>147295</c:v>
                </c:pt>
                <c:pt idx="47">
                  <c:v>145892</c:v>
                </c:pt>
                <c:pt idx="48">
                  <c:v>145243</c:v>
                </c:pt>
                <c:pt idx="49">
                  <c:v>145455</c:v>
                </c:pt>
                <c:pt idx="50">
                  <c:v>146927</c:v>
                </c:pt>
                <c:pt idx="51">
                  <c:v>146397</c:v>
                </c:pt>
                <c:pt idx="52">
                  <c:v>143403</c:v>
                </c:pt>
                <c:pt idx="53">
                  <c:v>140684</c:v>
                </c:pt>
                <c:pt idx="54">
                  <c:v>138822</c:v>
                </c:pt>
                <c:pt idx="55">
                  <c:v>138350</c:v>
                </c:pt>
                <c:pt idx="56">
                  <c:v>139981</c:v>
                </c:pt>
                <c:pt idx="57">
                  <c:v>141332</c:v>
                </c:pt>
                <c:pt idx="58">
                  <c:v>139920</c:v>
                </c:pt>
                <c:pt idx="59">
                  <c:v>141571</c:v>
                </c:pt>
                <c:pt idx="60">
                  <c:v>146760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DF-49F7-9280-D41E3DBF2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014336"/>
        <c:axId val="54051584"/>
      </c:lineChart>
      <c:catAx>
        <c:axId val="54014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4051584"/>
        <c:crosses val="autoZero"/>
        <c:auto val="1"/>
        <c:lblAlgn val="ctr"/>
        <c:lblOffset val="100"/>
        <c:tickLblSkip val="5"/>
        <c:noMultiLvlLbl val="0"/>
      </c:catAx>
      <c:valAx>
        <c:axId val="54051584"/>
        <c:scaling>
          <c:orientation val="minMax"/>
          <c:max val="20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4014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165834348664363"/>
          <c:y val="0.92246730387364484"/>
          <c:w val="0.47845124187428778"/>
          <c:h val="4.732842897302166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9841468469666282E-2"/>
          <c:y val="0.1955468910738386"/>
          <c:w val="0.8599565205864419"/>
          <c:h val="0.66698673969229272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'학생수_설립별(1965-'!$K$4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cat>
            <c:strRef>
              <c:f>'학생수_설립별(1965-'!$A$5:$A$65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'학생수_설립별(1965-'!$K$5:$K$65</c:f>
              <c:numCache>
                <c:formatCode>0.0_ </c:formatCode>
                <c:ptCount val="61"/>
                <c:pt idx="0">
                  <c:v>7.8344612181155657</c:v>
                </c:pt>
                <c:pt idx="1">
                  <c:v>6.957446808510638</c:v>
                </c:pt>
                <c:pt idx="2">
                  <c:v>8.8524590163934427</c:v>
                </c:pt>
                <c:pt idx="3">
                  <c:v>10.579024034959941</c:v>
                </c:pt>
                <c:pt idx="4">
                  <c:v>11.389114541023558</c:v>
                </c:pt>
                <c:pt idx="5">
                  <c:v>12.153614457831326</c:v>
                </c:pt>
                <c:pt idx="6">
                  <c:v>13.863013698630136</c:v>
                </c:pt>
                <c:pt idx="7">
                  <c:v>15.482087317129361</c:v>
                </c:pt>
                <c:pt idx="8">
                  <c:v>16.901133255177804</c:v>
                </c:pt>
                <c:pt idx="9">
                  <c:v>17.934738383920578</c:v>
                </c:pt>
                <c:pt idx="10">
                  <c:v>16.423936553713052</c:v>
                </c:pt>
                <c:pt idx="11">
                  <c:v>14.911706998037932</c:v>
                </c:pt>
                <c:pt idx="12">
                  <c:v>15.569105691056912</c:v>
                </c:pt>
                <c:pt idx="13">
                  <c:v>16.177545691906005</c:v>
                </c:pt>
                <c:pt idx="14">
                  <c:v>16.127030904649271</c:v>
                </c:pt>
                <c:pt idx="15">
                  <c:v>17.048233595568522</c:v>
                </c:pt>
                <c:pt idx="16">
                  <c:v>16.979276117234132</c:v>
                </c:pt>
                <c:pt idx="17">
                  <c:v>16.866514167650532</c:v>
                </c:pt>
                <c:pt idx="18">
                  <c:v>17.000099532198668</c:v>
                </c:pt>
                <c:pt idx="19">
                  <c:v>17.520918838089784</c:v>
                </c:pt>
                <c:pt idx="20">
                  <c:v>18.263956114875764</c:v>
                </c:pt>
                <c:pt idx="21">
                  <c:v>19.068923129698977</c:v>
                </c:pt>
                <c:pt idx="22">
                  <c:v>19.838269569666306</c:v>
                </c:pt>
                <c:pt idx="23">
                  <c:v>20.721008559979765</c:v>
                </c:pt>
                <c:pt idx="24">
                  <c:v>21.637037858348425</c:v>
                </c:pt>
                <c:pt idx="25">
                  <c:v>22.505781776760134</c:v>
                </c:pt>
                <c:pt idx="26">
                  <c:v>23.66161394900552</c:v>
                </c:pt>
                <c:pt idx="27">
                  <c:v>24.642513227787155</c:v>
                </c:pt>
                <c:pt idx="28">
                  <c:v>25.566968665243234</c:v>
                </c:pt>
                <c:pt idx="29">
                  <c:v>26.918705618140987</c:v>
                </c:pt>
                <c:pt idx="30">
                  <c:v>27.923503988193545</c:v>
                </c:pt>
                <c:pt idx="31">
                  <c:v>28.700201016160431</c:v>
                </c:pt>
                <c:pt idx="32">
                  <c:v>29.297427291586835</c:v>
                </c:pt>
                <c:pt idx="33">
                  <c:v>30.338816173730205</c:v>
                </c:pt>
                <c:pt idx="34">
                  <c:v>32.489146518339815</c:v>
                </c:pt>
                <c:pt idx="35">
                  <c:v>34.89934055971792</c:v>
                </c:pt>
                <c:pt idx="36">
                  <c:v>37.685287951658651</c:v>
                </c:pt>
                <c:pt idx="37">
                  <c:v>39.653893413779592</c:v>
                </c:pt>
                <c:pt idx="38">
                  <c:v>41.390073109561527</c:v>
                </c:pt>
                <c:pt idx="39">
                  <c:v>43.038372370160118</c:v>
                </c:pt>
                <c:pt idx="40">
                  <c:v>44.266099743112761</c:v>
                </c:pt>
                <c:pt idx="41">
                  <c:v>45.39477086774081</c:v>
                </c:pt>
                <c:pt idx="42">
                  <c:v>46.233680405697022</c:v>
                </c:pt>
                <c:pt idx="43">
                  <c:v>47.005096014757207</c:v>
                </c:pt>
                <c:pt idx="44">
                  <c:v>47.666173960994676</c:v>
                </c:pt>
                <c:pt idx="45">
                  <c:v>48.121010760091337</c:v>
                </c:pt>
                <c:pt idx="46">
                  <c:v>48.047027729872426</c:v>
                </c:pt>
                <c:pt idx="47">
                  <c:v>48.258199208603401</c:v>
                </c:pt>
                <c:pt idx="48">
                  <c:v>48.193267883888886</c:v>
                </c:pt>
                <c:pt idx="49">
                  <c:v>48.325032036557943</c:v>
                </c:pt>
                <c:pt idx="50">
                  <c:v>48.691068076454819</c:v>
                </c:pt>
                <c:pt idx="51">
                  <c:v>49.036866525627467</c:v>
                </c:pt>
                <c:pt idx="52">
                  <c:v>49.647733018708919</c:v>
                </c:pt>
                <c:pt idx="53">
                  <c:v>50.085962908711736</c:v>
                </c:pt>
                <c:pt idx="54">
                  <c:v>50.551622603683747</c:v>
                </c:pt>
                <c:pt idx="55">
                  <c:v>51.201983811350772</c:v>
                </c:pt>
                <c:pt idx="56">
                  <c:v>51.61125788372555</c:v>
                </c:pt>
                <c:pt idx="57">
                  <c:v>52.435857888573764</c:v>
                </c:pt>
                <c:pt idx="58">
                  <c:v>52.909125479803684</c:v>
                </c:pt>
                <c:pt idx="59">
                  <c:v>52.748703717227784</c:v>
                </c:pt>
                <c:pt idx="60">
                  <c:v>52.553343908304761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0B-4C3A-86F6-091093D64C41}"/>
            </c:ext>
          </c:extLst>
        </c:ser>
        <c:ser>
          <c:idx val="1"/>
          <c:order val="1"/>
          <c:tx>
            <c:strRef>
              <c:f>'학생수_설립별(1965-'!$L$4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201192369294021E-2"/>
                  <c:y val="2.72982747060492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10B-4C3A-86F6-091093D64C41}"/>
                </c:ext>
              </c:extLst>
            </c:dLbl>
            <c:dLbl>
              <c:idx val="56"/>
              <c:layout>
                <c:manualLayout>
                  <c:x val="-4.3010745405004748E-2"/>
                  <c:y val="2.04995668342373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C50-4A92-843E-98A4B601B5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'학생수_설립별(1965-'!$L$5:$L$65</c:f>
              <c:numCache>
                <c:formatCode>0.0_ </c:formatCode>
                <c:ptCount val="61"/>
                <c:pt idx="0">
                  <c:v>5.2791262135922326</c:v>
                </c:pt>
                <c:pt idx="1">
                  <c:v>4.4578313253012052</c:v>
                </c:pt>
                <c:pt idx="2">
                  <c:v>5.0389922015596884</c:v>
                </c:pt>
                <c:pt idx="3">
                  <c:v>5.5401662049861491</c:v>
                </c:pt>
                <c:pt idx="4">
                  <c:v>7.8580481622306717</c:v>
                </c:pt>
                <c:pt idx="5">
                  <c:v>8.5098190219484025</c:v>
                </c:pt>
                <c:pt idx="6">
                  <c:v>8.1756245268735803</c:v>
                </c:pt>
                <c:pt idx="7">
                  <c:v>9.3899931459904042</c:v>
                </c:pt>
                <c:pt idx="8">
                  <c:v>9.9062133645955459</c:v>
                </c:pt>
                <c:pt idx="9">
                  <c:v>10.464221595280842</c:v>
                </c:pt>
                <c:pt idx="10">
                  <c:v>9.2067988668555234</c:v>
                </c:pt>
                <c:pt idx="11">
                  <c:v>8.2861338367946296</c:v>
                </c:pt>
                <c:pt idx="12">
                  <c:v>9.561820652173914</c:v>
                </c:pt>
                <c:pt idx="13">
                  <c:v>10.570014370110172</c:v>
                </c:pt>
                <c:pt idx="14">
                  <c:v>11.67192429022082</c:v>
                </c:pt>
                <c:pt idx="15">
                  <c:v>12.305757657414892</c:v>
                </c:pt>
                <c:pt idx="16">
                  <c:v>12.084216682506032</c:v>
                </c:pt>
                <c:pt idx="17">
                  <c:v>11.164122137404581</c:v>
                </c:pt>
                <c:pt idx="18">
                  <c:v>11.250346548378154</c:v>
                </c:pt>
                <c:pt idx="19">
                  <c:v>11.418177869475512</c:v>
                </c:pt>
                <c:pt idx="20">
                  <c:v>12.560685879557898</c:v>
                </c:pt>
                <c:pt idx="21">
                  <c:v>13.980795064431067</c:v>
                </c:pt>
                <c:pt idx="22">
                  <c:v>15.468033716172918</c:v>
                </c:pt>
                <c:pt idx="23">
                  <c:v>16.824054498473103</c:v>
                </c:pt>
                <c:pt idx="24">
                  <c:v>18.076228168287017</c:v>
                </c:pt>
                <c:pt idx="25">
                  <c:v>19.71603870054275</c:v>
                </c:pt>
                <c:pt idx="26">
                  <c:v>21.069769143526141</c:v>
                </c:pt>
                <c:pt idx="27">
                  <c:v>21.395364506131248</c:v>
                </c:pt>
                <c:pt idx="28">
                  <c:v>22.54837394549503</c:v>
                </c:pt>
                <c:pt idx="29">
                  <c:v>24.081559862085363</c:v>
                </c:pt>
                <c:pt idx="30">
                  <c:v>24.682781994902104</c:v>
                </c:pt>
                <c:pt idx="31">
                  <c:v>25.891890530980135</c:v>
                </c:pt>
                <c:pt idx="32">
                  <c:v>26.290777787000913</c:v>
                </c:pt>
                <c:pt idx="33">
                  <c:v>27.376194613379667</c:v>
                </c:pt>
                <c:pt idx="34">
                  <c:v>29.489832433525741</c:v>
                </c:pt>
                <c:pt idx="35">
                  <c:v>32.400906319057874</c:v>
                </c:pt>
                <c:pt idx="36">
                  <c:v>34.917532397986506</c:v>
                </c:pt>
                <c:pt idx="37">
                  <c:v>36.98082769746231</c:v>
                </c:pt>
                <c:pt idx="38">
                  <c:v>38.883696407601789</c:v>
                </c:pt>
                <c:pt idx="39">
                  <c:v>40.884846175826269</c:v>
                </c:pt>
                <c:pt idx="40">
                  <c:v>42.153398217828759</c:v>
                </c:pt>
                <c:pt idx="41">
                  <c:v>43.480786208819296</c:v>
                </c:pt>
                <c:pt idx="42">
                  <c:v>44.083371952391182</c:v>
                </c:pt>
                <c:pt idx="43">
                  <c:v>45.072699701173008</c:v>
                </c:pt>
                <c:pt idx="44">
                  <c:v>45.704143567719171</c:v>
                </c:pt>
                <c:pt idx="45">
                  <c:v>46.341743119266056</c:v>
                </c:pt>
                <c:pt idx="46">
                  <c:v>44.952361068934103</c:v>
                </c:pt>
                <c:pt idx="47">
                  <c:v>45.385080950219397</c:v>
                </c:pt>
                <c:pt idx="48">
                  <c:v>44.824397534093031</c:v>
                </c:pt>
                <c:pt idx="49">
                  <c:v>44.715454570331389</c:v>
                </c:pt>
                <c:pt idx="50">
                  <c:v>44.575791601167751</c:v>
                </c:pt>
                <c:pt idx="51">
                  <c:v>44.569056156148065</c:v>
                </c:pt>
                <c:pt idx="52">
                  <c:v>45.007038777263837</c:v>
                </c:pt>
                <c:pt idx="53">
                  <c:v>45.286129428858835</c:v>
                </c:pt>
                <c:pt idx="54">
                  <c:v>45.569195358204659</c:v>
                </c:pt>
                <c:pt idx="55">
                  <c:v>46.184801264460326</c:v>
                </c:pt>
                <c:pt idx="56">
                  <c:v>46.872638658002117</c:v>
                </c:pt>
                <c:pt idx="57">
                  <c:v>47.396753379571955</c:v>
                </c:pt>
                <c:pt idx="58">
                  <c:v>47.824431026474684</c:v>
                </c:pt>
                <c:pt idx="59">
                  <c:v>47.852387923652735</c:v>
                </c:pt>
                <c:pt idx="60">
                  <c:v>47.939055910760445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10B-4C3A-86F6-091093D64C41}"/>
            </c:ext>
          </c:extLst>
        </c:ser>
        <c:ser>
          <c:idx val="3"/>
          <c:order val="2"/>
          <c:tx>
            <c:strRef>
              <c:f>'학생수_설립별(1965-'!$M$4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5201192369294021E-2"/>
                  <c:y val="-4.54971245100820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10B-4C3A-86F6-091093D64C41}"/>
                </c:ext>
              </c:extLst>
            </c:dLbl>
            <c:dLbl>
              <c:idx val="56"/>
              <c:layout>
                <c:manualLayout>
                  <c:x val="-8.1720416269508878E-2"/>
                  <c:y val="-4.09991336684747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50-4A92-843E-98A4B601B5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'학생수_설립별(1965-'!$M$5:$M$65</c:f>
              <c:numCache>
                <c:formatCode>0.0_ </c:formatCode>
                <c:ptCount val="61"/>
                <c:pt idx="0">
                  <c:v>9.7538742023700991</c:v>
                </c:pt>
                <c:pt idx="1">
                  <c:v>8.3223684210526319</c:v>
                </c:pt>
                <c:pt idx="2">
                  <c:v>10.830999066293185</c:v>
                </c:pt>
                <c:pt idx="3">
                  <c:v>13.86049308478653</c:v>
                </c:pt>
                <c:pt idx="4">
                  <c:v>13.595564941921859</c:v>
                </c:pt>
                <c:pt idx="5">
                  <c:v>14.494187484541182</c:v>
                </c:pt>
                <c:pt idx="6">
                  <c:v>17.088879347359381</c:v>
                </c:pt>
                <c:pt idx="7">
                  <c:v>18.566718722887384</c:v>
                </c:pt>
                <c:pt idx="8">
                  <c:v>20.398593200468934</c:v>
                </c:pt>
                <c:pt idx="9">
                  <c:v>21.406436233611441</c:v>
                </c:pt>
                <c:pt idx="10">
                  <c:v>19.59725970521071</c:v>
                </c:pt>
                <c:pt idx="11">
                  <c:v>17.913142639931579</c:v>
                </c:pt>
                <c:pt idx="12">
                  <c:v>18.690434168725734</c:v>
                </c:pt>
                <c:pt idx="13">
                  <c:v>18.902770233568713</c:v>
                </c:pt>
                <c:pt idx="14">
                  <c:v>18.340104468949505</c:v>
                </c:pt>
                <c:pt idx="15">
                  <c:v>19.363325440673506</c:v>
                </c:pt>
                <c:pt idx="16">
                  <c:v>19.135643436815663</c:v>
                </c:pt>
                <c:pt idx="17">
                  <c:v>19.195593431718976</c:v>
                </c:pt>
                <c:pt idx="18">
                  <c:v>19.454635832130094</c:v>
                </c:pt>
                <c:pt idx="19">
                  <c:v>20.049950499504995</c:v>
                </c:pt>
                <c:pt idx="20">
                  <c:v>20.526057030481809</c:v>
                </c:pt>
                <c:pt idx="21">
                  <c:v>21.119868439524296</c:v>
                </c:pt>
                <c:pt idx="22">
                  <c:v>21.608722567246442</c:v>
                </c:pt>
                <c:pt idx="23">
                  <c:v>22.261851686729084</c:v>
                </c:pt>
                <c:pt idx="24">
                  <c:v>23.066033664220974</c:v>
                </c:pt>
                <c:pt idx="25">
                  <c:v>23.659429129055866</c:v>
                </c:pt>
                <c:pt idx="26">
                  <c:v>24.769035969423644</c:v>
                </c:pt>
                <c:pt idx="27">
                  <c:v>26.083446698458733</c:v>
                </c:pt>
                <c:pt idx="28">
                  <c:v>26.902215378639699</c:v>
                </c:pt>
                <c:pt idx="29">
                  <c:v>28.169087884305533</c:v>
                </c:pt>
                <c:pt idx="30">
                  <c:v>29.40423625775901</c:v>
                </c:pt>
                <c:pt idx="31">
                  <c:v>29.98764990362308</c:v>
                </c:pt>
                <c:pt idx="32">
                  <c:v>30.701754385964914</c:v>
                </c:pt>
                <c:pt idx="33">
                  <c:v>31.733798057648727</c:v>
                </c:pt>
                <c:pt idx="34">
                  <c:v>33.861209964412815</c:v>
                </c:pt>
                <c:pt idx="35">
                  <c:v>36.030366154021486</c:v>
                </c:pt>
                <c:pt idx="36">
                  <c:v>38.911694567371008</c:v>
                </c:pt>
                <c:pt idx="37">
                  <c:v>40.835628312175643</c:v>
                </c:pt>
                <c:pt idx="38">
                  <c:v>42.497498371956354</c:v>
                </c:pt>
                <c:pt idx="39">
                  <c:v>43.97592859438334</c:v>
                </c:pt>
                <c:pt idx="40">
                  <c:v>45.179347164142747</c:v>
                </c:pt>
                <c:pt idx="41">
                  <c:v>46.202652675966561</c:v>
                </c:pt>
                <c:pt idx="42">
                  <c:v>47.147834026092603</c:v>
                </c:pt>
                <c:pt idx="43">
                  <c:v>47.823622761278621</c:v>
                </c:pt>
                <c:pt idx="44">
                  <c:v>48.498352672202678</c:v>
                </c:pt>
                <c:pt idx="45">
                  <c:v>48.894265403487786</c:v>
                </c:pt>
                <c:pt idx="46">
                  <c:v>49.499236274086314</c:v>
                </c:pt>
                <c:pt idx="47">
                  <c:v>49.61572832886506</c:v>
                </c:pt>
                <c:pt idx="48">
                  <c:v>49.812355787791454</c:v>
                </c:pt>
                <c:pt idx="49">
                  <c:v>50.113676940530915</c:v>
                </c:pt>
                <c:pt idx="50">
                  <c:v>50.753309655957835</c:v>
                </c:pt>
                <c:pt idx="51">
                  <c:v>51.28155348572615</c:v>
                </c:pt>
                <c:pt idx="52">
                  <c:v>51.988050949423979</c:v>
                </c:pt>
                <c:pt idx="53">
                  <c:v>52.484315952119445</c:v>
                </c:pt>
                <c:pt idx="54">
                  <c:v>52.968321161092248</c:v>
                </c:pt>
                <c:pt idx="55">
                  <c:v>53.581216546802288</c:v>
                </c:pt>
                <c:pt idx="56">
                  <c:v>53.875771294963059</c:v>
                </c:pt>
                <c:pt idx="57">
                  <c:v>54.830372566258298</c:v>
                </c:pt>
                <c:pt idx="58">
                  <c:v>55.299939723777655</c:v>
                </c:pt>
                <c:pt idx="59">
                  <c:v>55.024046278389157</c:v>
                </c:pt>
                <c:pt idx="60">
                  <c:v>54.660074779821869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10B-4C3A-86F6-091093D64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29632"/>
        <c:axId val="54243712"/>
      </c:lineChart>
      <c:catAx>
        <c:axId val="54229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4243712"/>
        <c:crosses val="autoZero"/>
        <c:auto val="1"/>
        <c:lblAlgn val="ctr"/>
        <c:lblOffset val="100"/>
        <c:tickLblSkip val="5"/>
        <c:noMultiLvlLbl val="0"/>
      </c:catAx>
      <c:valAx>
        <c:axId val="542437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4229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826001273814703"/>
          <c:y val="0.92025796775403079"/>
          <c:w val="0.47845124187428811"/>
          <c:h val="4.7328428973021766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411" l="0.70000000000000062" r="0.70000000000000062" t="0.75000000000000411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69897992006066"/>
          <c:y val="0.1585741697188647"/>
          <c:w val="0.86039554652867134"/>
          <c:h val="0.67873769966454911"/>
        </c:manualLayout>
      </c:layout>
      <c:lineChart>
        <c:grouping val="standard"/>
        <c:varyColors val="0"/>
        <c:ser>
          <c:idx val="0"/>
          <c:order val="0"/>
          <c:tx>
            <c:v>진학률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rgbClr val="8064A2">
                    <a:lumMod val="75000"/>
                  </a:srgb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43B-4B55-B1A1-56B8FBE61C91}"/>
                </c:ext>
              </c:extLst>
            </c:dLbl>
            <c:dLbl>
              <c:idx val="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4C6-4E51-9CDE-CF7580A80EA0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4C6-4E51-9CDE-CF7580A80EA0}"/>
                </c:ext>
              </c:extLst>
            </c:dLbl>
            <c:dLbl>
              <c:idx val="3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4C6-4E51-9CDE-CF7580A80EA0}"/>
                </c:ext>
              </c:extLst>
            </c:dLbl>
            <c:dLbl>
              <c:idx val="4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4C6-4E51-9CDE-CF7580A80EA0}"/>
                </c:ext>
              </c:extLst>
            </c:dLbl>
            <c:dLbl>
              <c:idx val="5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4C6-4E51-9CDE-CF7580A80EA0}"/>
                </c:ext>
              </c:extLst>
            </c:dLbl>
            <c:dLbl>
              <c:idx val="5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E45-4052-B3B0-2457583126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'취업통계_졸업상황(1965-2023)'!$A$5:$A$63</c:f>
              <c:strCache>
                <c:ptCount val="59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</c:strCache>
            </c:strRef>
          </c:cat>
          <c:val>
            <c:numRef>
              <c:f>'취업통계_졸업상황(1965-2023)'!$B$5:$B$63</c:f>
              <c:numCache>
                <c:formatCode>#,##0.0_);[Red]\(#,##0.0\)</c:formatCode>
                <c:ptCount val="59"/>
                <c:pt idx="0">
                  <c:v>5.7809330628803242</c:v>
                </c:pt>
                <c:pt idx="1">
                  <c:v>3.2448377581120944</c:v>
                </c:pt>
                <c:pt idx="2">
                  <c:v>8.1151832460732987</c:v>
                </c:pt>
                <c:pt idx="3">
                  <c:v>3.5667963683527883</c:v>
                </c:pt>
                <c:pt idx="4">
                  <c:v>2.8540065861690453</c:v>
                </c:pt>
                <c:pt idx="5">
                  <c:v>2.4186046511627906</c:v>
                </c:pt>
                <c:pt idx="6">
                  <c:v>2.0297029702970297</c:v>
                </c:pt>
                <c:pt idx="7">
                  <c:v>5.0375607600530268</c:v>
                </c:pt>
                <c:pt idx="8">
                  <c:v>5.1563134388956557</c:v>
                </c:pt>
                <c:pt idx="9">
                  <c:v>6.0884353741496593</c:v>
                </c:pt>
                <c:pt idx="10">
                  <c:v>5.5106751298326602</c:v>
                </c:pt>
                <c:pt idx="11">
                  <c:v>6.9477719214183038</c:v>
                </c:pt>
                <c:pt idx="12">
                  <c:v>6.2274941749629313</c:v>
                </c:pt>
                <c:pt idx="13">
                  <c:v>6.8812877263581482</c:v>
                </c:pt>
                <c:pt idx="14">
                  <c:v>7.7521389681099295</c:v>
                </c:pt>
                <c:pt idx="15">
                  <c:v>9.9945975148568351</c:v>
                </c:pt>
                <c:pt idx="16">
                  <c:v>12.405541561712846</c:v>
                </c:pt>
                <c:pt idx="17">
                  <c:v>9.431549960660897</c:v>
                </c:pt>
                <c:pt idx="18">
                  <c:v>9.6034508854245502</c:v>
                </c:pt>
                <c:pt idx="19">
                  <c:v>11.334586466165414</c:v>
                </c:pt>
                <c:pt idx="20">
                  <c:v>8.5102844153684085</c:v>
                </c:pt>
                <c:pt idx="21">
                  <c:v>7.6787337575530721</c:v>
                </c:pt>
                <c:pt idx="22">
                  <c:v>9.4586095118293088</c:v>
                </c:pt>
                <c:pt idx="23">
                  <c:v>8.9062276987487525</c:v>
                </c:pt>
                <c:pt idx="24">
                  <c:v>10.299643058425701</c:v>
                </c:pt>
                <c:pt idx="25">
                  <c:v>9.6277336207283675</c:v>
                </c:pt>
                <c:pt idx="26">
                  <c:v>11.705208205881155</c:v>
                </c:pt>
                <c:pt idx="27">
                  <c:v>10.054972903427034</c:v>
                </c:pt>
                <c:pt idx="28">
                  <c:v>8.8558271342543389</c:v>
                </c:pt>
                <c:pt idx="29">
                  <c:v>10.133423408208072</c:v>
                </c:pt>
                <c:pt idx="30">
                  <c:v>9.3096333915251552</c:v>
                </c:pt>
                <c:pt idx="31">
                  <c:v>10.320644260200291</c:v>
                </c:pt>
                <c:pt idx="32">
                  <c:v>12.558682106580932</c:v>
                </c:pt>
                <c:pt idx="33" formatCode="_-* #,##0.0_-;\-* #,##0.0_-;_-* &quot;-&quot;_-;_-@_-">
                  <c:v>11.300596880172543</c:v>
                </c:pt>
                <c:pt idx="34" formatCode="_-* #,##0.0_-;\-* #,##0.0_-;_-* &quot;-&quot;_-;_-@_-">
                  <c:v>10.533695929293788</c:v>
                </c:pt>
                <c:pt idx="35" formatCode="_-* #,##0.0_-;\-* #,##0.0_-;_-* &quot;-&quot;_-;_-@_-">
                  <c:v>10.277887083778364</c:v>
                </c:pt>
                <c:pt idx="36" formatCode="_-* #,##0.0_-;\-* #,##0.0_-;_-* &quot;-&quot;_-;_-@_-">
                  <c:v>8.617899882015843</c:v>
                </c:pt>
                <c:pt idx="37" formatCode="_-* #,##0.0_-;\-* #,##0.0_-;_-* &quot;-&quot;_-;_-@_-">
                  <c:v>8.0488799648616425</c:v>
                </c:pt>
                <c:pt idx="38" formatCode="_-* #,##0.0_-;\-* #,##0.0_-;_-* &quot;-&quot;_-;_-@_-">
                  <c:v>7.6560511335822881</c:v>
                </c:pt>
                <c:pt idx="39" formatCode="_-* #,##0.0_-;\-* #,##0.0_-;_-* &quot;-&quot;_-;_-@_-">
                  <c:v>6.8929986082860513</c:v>
                </c:pt>
                <c:pt idx="40" formatCode="_-* #,##0.0_-;\-* #,##0.0_-;_-* &quot;-&quot;_-;_-@_-">
                  <c:v>6.2616009657195519</c:v>
                </c:pt>
                <c:pt idx="41" formatCode="_-* #,##0.0_-;\-* #,##0.0_-;_-* &quot;-&quot;_-;_-@_-">
                  <c:v>5.831629478175838</c:v>
                </c:pt>
                <c:pt idx="42" formatCode="_-* #,##0.0_-;\-* #,##0.0_-;_-* &quot;-&quot;_-;_-@_-">
                  <c:v>6.1484830878823855</c:v>
                </c:pt>
                <c:pt idx="43" formatCode="_-* #,##0.0_-;\-* #,##0.0_-;_-* &quot;-&quot;_-;_-@_-">
                  <c:v>5.7112998675464501</c:v>
                </c:pt>
                <c:pt idx="44" formatCode="_-* #,##0.0_-;\-* #,##0.0_-;_-* &quot;-&quot;_-;_-@_-">
                  <c:v>5.4674813369627442</c:v>
                </c:pt>
                <c:pt idx="45" formatCode="_-* #,##0.0_-;\-* #,##0.0_-;_-* &quot;-&quot;_-;_-@_-">
                  <c:v>4.8275862068965516</c:v>
                </c:pt>
                <c:pt idx="46" formatCode="_-* #,##0.0_-;\-* #,##0.0_-;_-* &quot;-&quot;_-;_-@_-">
                  <c:v>7.6555696024722577</c:v>
                </c:pt>
                <c:pt idx="47" formatCode="_-* #,##0.0_-;\-* #,##0.0_-;_-* &quot;-&quot;_-;_-@_-">
                  <c:v>6.9517154604893623</c:v>
                </c:pt>
                <c:pt idx="48" formatCode="_-* #,##0.0_-;\-* #,##0.0_-;_-* &quot;-&quot;_-;_-@_-">
                  <c:v>6.5604159602125014</c:v>
                </c:pt>
                <c:pt idx="49" formatCode="_-* #,##0.0_-;\-* #,##0.0_-;_-* &quot;-&quot;_-;_-@_-">
                  <c:v>6.6000761461109487</c:v>
                </c:pt>
                <c:pt idx="50" formatCode="_-* #,##0.0_-;\-* #,##0.0_-;_-* &quot;-&quot;_-;_-@_-">
                  <c:v>6.7573716781943931</c:v>
                </c:pt>
                <c:pt idx="51" formatCode="_-* #,##0.0_-;\-* #,##0.0_-;_-* &quot;-&quot;_-;_-@_-">
                  <c:v>6.4110299211190807</c:v>
                </c:pt>
                <c:pt idx="52" formatCode="_-* #,##0.0_-;\-* #,##0.0_-;_-* &quot;-&quot;_-;_-@_-">
                  <c:v>6.248236647351173</c:v>
                </c:pt>
                <c:pt idx="53" formatCode="_-* #,##0.0_-;\-* #,##0.0_-;_-* &quot;-&quot;_-;_-@_-">
                  <c:v>5.8086307275232212</c:v>
                </c:pt>
                <c:pt idx="54" formatCode="_-* #,##0.0_-;\-* #,##0.0_-;_-* &quot;-&quot;_-;_-@_-">
                  <c:v>6.2116295386774256</c:v>
                </c:pt>
                <c:pt idx="55" formatCode="_-* #,##0.0_-;\-* #,##0.0_-;_-* &quot;-&quot;_-;_-@_-">
                  <c:v>6.3885045236828102</c:v>
                </c:pt>
                <c:pt idx="56" formatCode="_-* #,##0.0_-;\-* #,##0.0_-;_-* &quot;-&quot;_-;_-@_-">
                  <c:v>6.4188675144006089</c:v>
                </c:pt>
                <c:pt idx="57" formatCode="_-* #,##0.0_-;\-* #,##0.0_-;_-* &quot;-&quot;_-;_-@_-">
                  <c:v>6.0839619547392587</c:v>
                </c:pt>
                <c:pt idx="58" formatCode="_-* #,##0.0_-;\-* #,##0.0_-;_-* &quot;-&quot;_-;_-@_-">
                  <c:v>6.7472947167409298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3B-4B55-B1A1-56B8FBE61C91}"/>
            </c:ext>
          </c:extLst>
        </c:ser>
        <c:ser>
          <c:idx val="1"/>
          <c:order val="1"/>
          <c:tx>
            <c:v>취업률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4C6-4E51-9CDE-CF7580A80EA0}"/>
                </c:ext>
              </c:extLst>
            </c:dLbl>
            <c:dLbl>
              <c:idx val="4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43B-4B55-B1A1-56B8FBE61C91}"/>
                </c:ext>
              </c:extLst>
            </c:dLbl>
            <c:dLbl>
              <c:idx val="5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43B-4B55-B1A1-56B8FBE61C91}"/>
                </c:ext>
              </c:extLst>
            </c:dLbl>
            <c:dLbl>
              <c:idx val="5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E45-4052-B3B0-2457583126F3}"/>
                </c:ext>
              </c:extLst>
            </c:dLbl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'취업통계_졸업상황(1965-2023)'!$A$5:$A$63</c:f>
              <c:strCache>
                <c:ptCount val="59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</c:strCache>
            </c:strRef>
          </c:cat>
          <c:val>
            <c:numRef>
              <c:f>'취업통계_졸업상황(1965-2023)'!$D$5:$D$63</c:f>
              <c:numCache>
                <c:formatCode>#,##0.0_);[Red]\(#,##0.0\)</c:formatCode>
                <c:ptCount val="59"/>
                <c:pt idx="0">
                  <c:v>79.52095808383234</c:v>
                </c:pt>
                <c:pt idx="1">
                  <c:v>84.968847352024923</c:v>
                </c:pt>
                <c:pt idx="2">
                  <c:v>80.652173913043484</c:v>
                </c:pt>
                <c:pt idx="3">
                  <c:v>85.974376264329067</c:v>
                </c:pt>
                <c:pt idx="4">
                  <c:v>83.917288914417</c:v>
                </c:pt>
                <c:pt idx="5">
                  <c:v>96.517175572519093</c:v>
                </c:pt>
                <c:pt idx="6">
                  <c:v>95.545314900153613</c:v>
                </c:pt>
                <c:pt idx="7">
                  <c:v>91.234684260131942</c:v>
                </c:pt>
                <c:pt idx="8">
                  <c:v>89.133247089262611</c:v>
                </c:pt>
                <c:pt idx="9">
                  <c:v>84.337349397590373</c:v>
                </c:pt>
                <c:pt idx="10">
                  <c:v>91.108366779870337</c:v>
                </c:pt>
                <c:pt idx="11">
                  <c:v>89.695857367593078</c:v>
                </c:pt>
                <c:pt idx="12">
                  <c:v>88.800561140986673</c:v>
                </c:pt>
                <c:pt idx="13">
                  <c:v>91.342562074269395</c:v>
                </c:pt>
                <c:pt idx="14">
                  <c:v>91.651969429747197</c:v>
                </c:pt>
                <c:pt idx="15">
                  <c:v>84.82686253934942</c:v>
                </c:pt>
                <c:pt idx="16">
                  <c:v>85.503418272218767</c:v>
                </c:pt>
                <c:pt idx="17">
                  <c:v>89.191953631094449</c:v>
                </c:pt>
                <c:pt idx="18">
                  <c:v>86.663100650797901</c:v>
                </c:pt>
                <c:pt idx="19">
                  <c:v>88.030167264038226</c:v>
                </c:pt>
                <c:pt idx="20">
                  <c:v>86.492556468172495</c:v>
                </c:pt>
                <c:pt idx="21">
                  <c:v>85.165342693515612</c:v>
                </c:pt>
                <c:pt idx="22">
                  <c:v>83.787465940054489</c:v>
                </c:pt>
                <c:pt idx="23">
                  <c:v>78.740765244238617</c:v>
                </c:pt>
                <c:pt idx="24">
                  <c:v>79.655115237937324</c:v>
                </c:pt>
                <c:pt idx="25">
                  <c:v>80.034129692832764</c:v>
                </c:pt>
                <c:pt idx="26">
                  <c:v>85.281612764534458</c:v>
                </c:pt>
                <c:pt idx="27">
                  <c:v>85.607109364533557</c:v>
                </c:pt>
                <c:pt idx="28">
                  <c:v>84.888237159162969</c:v>
                </c:pt>
                <c:pt idx="29">
                  <c:v>84.051542844033193</c:v>
                </c:pt>
                <c:pt idx="30">
                  <c:v>85.335369101303129</c:v>
                </c:pt>
                <c:pt idx="31">
                  <c:v>87.317940801396063</c:v>
                </c:pt>
                <c:pt idx="32">
                  <c:v>87.394019060138021</c:v>
                </c:pt>
                <c:pt idx="33" formatCode="_-* #,##0.0_-;\-* #,##0.0_-;_-* &quot;-&quot;_-;_-@_-">
                  <c:v>82.949401758685312</c:v>
                </c:pt>
                <c:pt idx="34" formatCode="_-* #,##0.0_-;\-* #,##0.0_-;_-* &quot;-&quot;_-;_-@_-">
                  <c:v>80.579584775086516</c:v>
                </c:pt>
                <c:pt idx="35" formatCode="_-* #,##0.0_-;\-* #,##0.0_-;_-* &quot;-&quot;_-;_-@_-">
                  <c:v>82.312452639555445</c:v>
                </c:pt>
                <c:pt idx="36" formatCode="_-* #,##0.0_-;\-* #,##0.0_-;_-* &quot;-&quot;_-;_-@_-">
                  <c:v>82.807316666357792</c:v>
                </c:pt>
                <c:pt idx="37" formatCode="_-* #,##0.0_-;\-* #,##0.0_-;_-* &quot;-&quot;_-;_-@_-">
                  <c:v>83.325900514579772</c:v>
                </c:pt>
                <c:pt idx="38" formatCode="_-* #,##0.0_-;\-* #,##0.0_-;_-* &quot;-&quot;_-;_-@_-">
                  <c:v>82.831462724701154</c:v>
                </c:pt>
                <c:pt idx="39" formatCode="_-* #,##0.0_-;\-* #,##0.0_-;_-* &quot;-&quot;_-;_-@_-">
                  <c:v>82.43124360028267</c:v>
                </c:pt>
                <c:pt idx="40" formatCode="_-* #,##0.0_-;\-* #,##0.0_-;_-* &quot;-&quot;_-;_-@_-">
                  <c:v>83.728036669213139</c:v>
                </c:pt>
                <c:pt idx="41" formatCode="_-* #,##0.0_-;\-* #,##0.0_-;_-* &quot;-&quot;_-;_-@_-">
                  <c:v>82.995020028147664</c:v>
                </c:pt>
                <c:pt idx="42" formatCode="_-* #,##0.0_-;\-* #,##0.0_-;_-* &quot;-&quot;_-;_-@_-">
                  <c:v>83.143458776523943</c:v>
                </c:pt>
                <c:pt idx="43" formatCode="_-* #,##0.0_-;\-* #,##0.0_-;_-* &quot;-&quot;_-;_-@_-">
                  <c:v>82.89621799267664</c:v>
                </c:pt>
                <c:pt idx="44" formatCode="_-* #,##0.0_-;\-* #,##0.0_-;_-* &quot;-&quot;_-;_-@_-">
                  <c:v>80.392278336720025</c:v>
                </c:pt>
                <c:pt idx="45" formatCode="_-* #,##0.0_-;\-* #,##0.0_-;_-* &quot;-&quot;_-;_-@_-">
                  <c:v>75.562258369540501</c:v>
                </c:pt>
                <c:pt idx="46" formatCode="_-* #,##0.0_-;\-* #,##0.0_-;_-* &quot;-&quot;_-;_-@_-">
                  <c:v>79.156647200274818</c:v>
                </c:pt>
                <c:pt idx="47" formatCode="_-* #,##0.0_-;\-* #,##0.0_-;_-* &quot;-&quot;_-;_-@_-">
                  <c:v>79.08074881251747</c:v>
                </c:pt>
                <c:pt idx="48" formatCode="_-* #,##0.0_-;\-* #,##0.0_-;_-* &quot;-&quot;_-;_-@_-">
                  <c:v>78.464867327183697</c:v>
                </c:pt>
                <c:pt idx="49" formatCode="_-* #,##0.0_-;\-* #,##0.0_-;_-* &quot;-&quot;_-;_-@_-">
                  <c:v>77.503213826596195</c:v>
                </c:pt>
                <c:pt idx="50" formatCode="_-* #,##0.0_-;\-* #,##0.0_-;_-* &quot;-&quot;_-;_-@_-">
                  <c:v>77.757030823590242</c:v>
                </c:pt>
                <c:pt idx="51" formatCode="_-* #,##0.0_-;\-* #,##0.0_-;_-* &quot;-&quot;_-;_-@_-">
                  <c:v>78.28851540616246</c:v>
                </c:pt>
                <c:pt idx="52" formatCode="_-* #,##0.0_-;\-* #,##0.0_-;_-* &quot;-&quot;_-;_-@_-">
                  <c:v>77.745237573899715</c:v>
                </c:pt>
                <c:pt idx="53" formatCode="_-* #,##0.0_-;\-* #,##0.0_-;_-* &quot;-&quot;_-;_-@_-">
                  <c:v>78.873755745424816</c:v>
                </c:pt>
                <c:pt idx="54" formatCode="_-* #,##0.0_-;\-* #,##0.0_-;_-* &quot;-&quot;_-;_-@_-">
                  <c:v>79.850275355667733</c:v>
                </c:pt>
                <c:pt idx="55" formatCode="_-* #,##0.0_-;\-* #,##0.0_-;_-* &quot;-&quot;_-;_-@_-">
                  <c:v>80.17614907535895</c:v>
                </c:pt>
                <c:pt idx="56" formatCode="_-* #,##0.0_-;\-* #,##0.0_-;_-* &quot;-&quot;_-;_-@_-">
                  <c:v>82.644915967606167</c:v>
                </c:pt>
                <c:pt idx="57" formatCode="_-* #,##0.0_-;\-* #,##0.0_-;_-* &quot;-&quot;_-;_-@_-">
                  <c:v>83.081528338651836</c:v>
                </c:pt>
                <c:pt idx="58" formatCode="_-* #,##0.0_-;\-* #,##0.0_-;_-* &quot;-&quot;_-;_-@_-">
                  <c:v>81.853604230448099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43B-4B55-B1A1-56B8FBE61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504064"/>
        <c:axId val="183263616"/>
      </c:lineChart>
      <c:catAx>
        <c:axId val="5450406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b="1"/>
            </a:pPr>
            <a:endParaRPr lang="ko-KR"/>
          </a:p>
        </c:txPr>
        <c:crossAx val="183263616"/>
        <c:crosses val="autoZero"/>
        <c:auto val="1"/>
        <c:lblAlgn val="ctr"/>
        <c:lblOffset val="100"/>
        <c:tickLblSkip val="5"/>
        <c:noMultiLvlLbl val="0"/>
      </c:catAx>
      <c:valAx>
        <c:axId val="183263616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45040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238804203525541"/>
          <c:y val="0.90009966256786711"/>
          <c:w val="0.6141292266415026"/>
          <c:h val="6.486237274002287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237916755860536"/>
          <c:y val="0.16712836090739919"/>
          <c:w val="0.86039554652867134"/>
          <c:h val="0.64647794414062965"/>
        </c:manualLayout>
      </c:layout>
      <c:lineChart>
        <c:grouping val="standard"/>
        <c:varyColors val="0"/>
        <c:ser>
          <c:idx val="0"/>
          <c:order val="0"/>
          <c:tx>
            <c:v>인문계열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rgbClr val="8064A2">
                    <a:lumMod val="75000"/>
                  </a:srgbClr>
                </a:solidFill>
              </a:ln>
            </c:spPr>
          </c:marker>
          <c:dLbls>
            <c:dLbl>
              <c:idx val="0"/>
              <c:layout>
                <c:manualLayout>
                  <c:x val="0"/>
                  <c:y val="2.958370974187778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3C-4E92-9986-D841E695BDDA}"/>
                </c:ext>
              </c:extLst>
            </c:dLbl>
            <c:dLbl>
              <c:idx val="13"/>
              <c:layout>
                <c:manualLayout>
                  <c:x val="-2.2004824801076916E-2"/>
                  <c:y val="-2.45426485890091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F3C-4E92-9986-D841E695BDDA}"/>
                </c:ext>
              </c:extLst>
            </c:dLbl>
            <c:dLbl>
              <c:idx val="21"/>
              <c:layout>
                <c:manualLayout>
                  <c:x val="-2.0407944636085227E-2"/>
                  <c:y val="3.3614163962195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F3C-4E92-9986-D841E695B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취업률(1965-2023)'!$D$39:$D$64</c:f>
              <c:numCache>
                <c:formatCode>_-* #,##0.0_-;\-* #,##0.0_-;_-* "-"_-;_-@_-</c:formatCode>
                <c:ptCount val="26"/>
                <c:pt idx="0">
                  <c:v>78.556940017386268</c:v>
                </c:pt>
                <c:pt idx="1">
                  <c:v>73.562653562653551</c:v>
                </c:pt>
                <c:pt idx="2">
                  <c:v>74.327256944444443</c:v>
                </c:pt>
                <c:pt idx="3">
                  <c:v>76.663356504468709</c:v>
                </c:pt>
                <c:pt idx="4">
                  <c:v>73.110012813472451</c:v>
                </c:pt>
                <c:pt idx="5">
                  <c:v>77.45410408132301</c:v>
                </c:pt>
                <c:pt idx="6">
                  <c:v>78.563049853372434</c:v>
                </c:pt>
                <c:pt idx="7">
                  <c:v>79.24903996586545</c:v>
                </c:pt>
                <c:pt idx="8">
                  <c:v>79.815162068041786</c:v>
                </c:pt>
                <c:pt idx="9">
                  <c:v>82.465788463997953</c:v>
                </c:pt>
                <c:pt idx="10">
                  <c:v>83.936625419220533</c:v>
                </c:pt>
                <c:pt idx="11">
                  <c:v>80.124009645194633</c:v>
                </c:pt>
                <c:pt idx="12">
                  <c:v>68.702049395691006</c:v>
                </c:pt>
                <c:pt idx="13">
                  <c:v>58.470824949698184</c:v>
                </c:pt>
                <c:pt idx="14">
                  <c:v>59.907300115874854</c:v>
                </c:pt>
                <c:pt idx="15">
                  <c:v>59.080800593031881</c:v>
                </c:pt>
                <c:pt idx="16">
                  <c:v>56.518345042935202</c:v>
                </c:pt>
                <c:pt idx="17">
                  <c:v>59.485043544112081</c:v>
                </c:pt>
                <c:pt idx="18">
                  <c:v>58.721997796547917</c:v>
                </c:pt>
                <c:pt idx="19">
                  <c:v>60.049452490286114</c:v>
                </c:pt>
                <c:pt idx="20">
                  <c:v>60.515172900493994</c:v>
                </c:pt>
                <c:pt idx="21">
                  <c:v>62.418772563176894</c:v>
                </c:pt>
                <c:pt idx="22">
                  <c:v>63.133018230925053</c:v>
                </c:pt>
                <c:pt idx="23">
                  <c:v>67.554135605253819</c:v>
                </c:pt>
                <c:pt idx="24">
                  <c:v>66.434591425430554</c:v>
                </c:pt>
                <c:pt idx="25">
                  <c:v>66.7987321711569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F3C-4E92-9986-D841E695BDDA}"/>
            </c:ext>
          </c:extLst>
        </c:ser>
        <c:ser>
          <c:idx val="1"/>
          <c:order val="1"/>
          <c:tx>
            <c:v>사회계열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0"/>
                  <c:y val="5.5437426159017488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F3C-4E92-9986-D841E695BDDA}"/>
                </c:ext>
              </c:extLst>
            </c:dLbl>
            <c:dLbl>
              <c:idx val="13"/>
              <c:layout>
                <c:manualLayout>
                  <c:x val="-2.5390182462781057E-2"/>
                  <c:y val="1.99409019785698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F3C-4E92-9986-D841E695BDDA}"/>
                </c:ext>
              </c:extLst>
            </c:dLbl>
            <c:dLbl>
              <c:idx val="17"/>
              <c:layout>
                <c:manualLayout>
                  <c:x val="-5.230119964631276E-2"/>
                  <c:y val="2.50654217375622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F3C-4E92-9986-D841E695BDDA}"/>
                </c:ext>
              </c:extLst>
            </c:dLbl>
            <c:dLbl>
              <c:idx val="21"/>
              <c:layout>
                <c:manualLayout>
                  <c:x val="-2.8911254901120686E-2"/>
                  <c:y val="-1.80999344411823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F3C-4E92-9986-D841E695B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취업률(1965-2023)'!$AB$39:$AB$64</c:f>
              <c:numCache>
                <c:formatCode>_-* #,##0.0_-;\-* #,##0.0_-;_-* "-"_-;_-@_-</c:formatCode>
                <c:ptCount val="26"/>
                <c:pt idx="0">
                  <c:v>86.610268378063012</c:v>
                </c:pt>
                <c:pt idx="1">
                  <c:v>83.804143126177024</c:v>
                </c:pt>
                <c:pt idx="2">
                  <c:v>83.878326996197714</c:v>
                </c:pt>
                <c:pt idx="3">
                  <c:v>84.708121827411162</c:v>
                </c:pt>
                <c:pt idx="4">
                  <c:v>83.972506443802232</c:v>
                </c:pt>
                <c:pt idx="5">
                  <c:v>83.981931897150801</c:v>
                </c:pt>
                <c:pt idx="6">
                  <c:v>86.20847801873812</c:v>
                </c:pt>
                <c:pt idx="7">
                  <c:v>85.835711626752698</c:v>
                </c:pt>
                <c:pt idx="8">
                  <c:v>86.643875304206745</c:v>
                </c:pt>
                <c:pt idx="9">
                  <c:v>87.98795386101483</c:v>
                </c:pt>
                <c:pt idx="10">
                  <c:v>88.163348856250963</c:v>
                </c:pt>
                <c:pt idx="11">
                  <c:v>85.08526100793236</c:v>
                </c:pt>
                <c:pt idx="12">
                  <c:v>80.93445933541399</c:v>
                </c:pt>
                <c:pt idx="13">
                  <c:v>77.571346485347632</c:v>
                </c:pt>
                <c:pt idx="14">
                  <c:v>78.279963403476671</c:v>
                </c:pt>
                <c:pt idx="15">
                  <c:v>77.857547704515397</c:v>
                </c:pt>
                <c:pt idx="16">
                  <c:v>77.679910044977504</c:v>
                </c:pt>
                <c:pt idx="17">
                  <c:v>76.685125071605881</c:v>
                </c:pt>
                <c:pt idx="18">
                  <c:v>78.076022338317415</c:v>
                </c:pt>
                <c:pt idx="19">
                  <c:v>76.591337099811668</c:v>
                </c:pt>
                <c:pt idx="20">
                  <c:v>77.997049059387678</c:v>
                </c:pt>
                <c:pt idx="21">
                  <c:v>80.426829268292693</c:v>
                </c:pt>
                <c:pt idx="22">
                  <c:v>80.158730158730165</c:v>
                </c:pt>
                <c:pt idx="23">
                  <c:v>81.506712081747139</c:v>
                </c:pt>
                <c:pt idx="24">
                  <c:v>83.206421074295122</c:v>
                </c:pt>
                <c:pt idx="25">
                  <c:v>82.79830405814657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F3C-4E92-9986-D841E695BDDA}"/>
            </c:ext>
          </c:extLst>
        </c:ser>
        <c:ser>
          <c:idx val="6"/>
          <c:order val="2"/>
          <c:tx>
            <c:v>교육계열</c:v>
          </c:tx>
          <c:spPr>
            <a:ln w="25400">
              <a:solidFill>
                <a:schemeClr val="accent5"/>
              </a:solidFill>
            </a:ln>
          </c:spPr>
          <c:marker>
            <c:symbol val="square"/>
            <c:size val="5"/>
            <c:spPr>
              <a:solidFill>
                <a:schemeClr val="accent5"/>
              </a:solidFill>
              <a:ln w="12700">
                <a:solidFill>
                  <a:srgbClr val="4BACC6"/>
                </a:solidFill>
              </a:ln>
            </c:spPr>
          </c:marker>
          <c:dLbls>
            <c:dLbl>
              <c:idx val="0"/>
              <c:layout>
                <c:manualLayout>
                  <c:x val="0"/>
                  <c:y val="2.403676416527569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2F3C-4E92-9986-D841E695BDDA}"/>
                </c:ext>
              </c:extLst>
            </c:dLbl>
            <c:dLbl>
              <c:idx val="13"/>
              <c:layout>
                <c:manualLayout>
                  <c:x val="-3.0468218955337269E-2"/>
                  <c:y val="-1.5339155368130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2F3C-4E92-9986-D841E695BDDA}"/>
                </c:ext>
              </c:extLst>
            </c:dLbl>
            <c:dLbl>
              <c:idx val="17"/>
              <c:layout>
                <c:manualLayout>
                  <c:x val="-2.5307032086925595E-2"/>
                  <c:y val="-2.00523373900501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2F3C-4E92-9986-D841E695BDDA}"/>
                </c:ext>
              </c:extLst>
            </c:dLbl>
            <c:dLbl>
              <c:idx val="21"/>
              <c:layout>
                <c:manualLayout>
                  <c:x val="-2.2108606689092321E-2"/>
                  <c:y val="3.6012761573574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2F3C-4E92-9986-D841E695B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취업률(1965-2023)'!$AZ$39:$AZ$64</c:f>
              <c:numCache>
                <c:formatCode>_-* #,##0.0_-;\-* #,##0.0_-;_-* "-"_-;_-@_-</c:formatCode>
                <c:ptCount val="26"/>
                <c:pt idx="0">
                  <c:v>81.448193996947609</c:v>
                </c:pt>
                <c:pt idx="1">
                  <c:v>85.085263425808094</c:v>
                </c:pt>
                <c:pt idx="2">
                  <c:v>85.919321517886274</c:v>
                </c:pt>
                <c:pt idx="3">
                  <c:v>84.740439682246446</c:v>
                </c:pt>
                <c:pt idx="4">
                  <c:v>84.638206691939999</c:v>
                </c:pt>
                <c:pt idx="5">
                  <c:v>84.652516035178209</c:v>
                </c:pt>
                <c:pt idx="6">
                  <c:v>81.06835729081665</c:v>
                </c:pt>
                <c:pt idx="7">
                  <c:v>82.352235223522356</c:v>
                </c:pt>
                <c:pt idx="8">
                  <c:v>80.777107748321768</c:v>
                </c:pt>
                <c:pt idx="9">
                  <c:v>79.762837006376557</c:v>
                </c:pt>
                <c:pt idx="10">
                  <c:v>77.771534528291284</c:v>
                </c:pt>
                <c:pt idx="11">
                  <c:v>76.098869733987897</c:v>
                </c:pt>
                <c:pt idx="12">
                  <c:v>75.160687156713806</c:v>
                </c:pt>
                <c:pt idx="13">
                  <c:v>79.671784012705132</c:v>
                </c:pt>
                <c:pt idx="14">
                  <c:v>79.62302598064187</c:v>
                </c:pt>
                <c:pt idx="15">
                  <c:v>77.995337995338005</c:v>
                </c:pt>
                <c:pt idx="16">
                  <c:v>78.379674017257912</c:v>
                </c:pt>
                <c:pt idx="17">
                  <c:v>78.424015009380867</c:v>
                </c:pt>
                <c:pt idx="18">
                  <c:v>77.583765927324208</c:v>
                </c:pt>
                <c:pt idx="19">
                  <c:v>76.514445479962717</c:v>
                </c:pt>
                <c:pt idx="20">
                  <c:v>77.494089834515364</c:v>
                </c:pt>
                <c:pt idx="21">
                  <c:v>77.064631956912038</c:v>
                </c:pt>
                <c:pt idx="22">
                  <c:v>80.392156862745097</c:v>
                </c:pt>
                <c:pt idx="23">
                  <c:v>80.508474576271183</c:v>
                </c:pt>
                <c:pt idx="24">
                  <c:v>81.271562345983241</c:v>
                </c:pt>
                <c:pt idx="25">
                  <c:v>81.349999999999994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2F3C-4E92-9986-D841E695BDDA}"/>
            </c:ext>
          </c:extLst>
        </c:ser>
        <c:ser>
          <c:idx val="2"/>
          <c:order val="3"/>
          <c:tx>
            <c:v>공학계열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rgbClr val="EEECE1">
                    <a:lumMod val="50000"/>
                  </a:srgbClr>
                </a:solidFill>
              </a:ln>
            </c:spPr>
          </c:marker>
          <c:dLbls>
            <c:dLbl>
              <c:idx val="0"/>
              <c:layout>
                <c:manualLayout>
                  <c:x val="0"/>
                  <c:y val="1.8489672999550823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F3C-4E92-9986-D841E695BDDA}"/>
                </c:ext>
              </c:extLst>
            </c:dLbl>
            <c:dLbl>
              <c:idx val="13"/>
              <c:layout>
                <c:manualLayout>
                  <c:x val="-3.0468218955337269E-2"/>
                  <c:y val="1.99409019785698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F3C-4E92-9986-D841E695BDDA}"/>
                </c:ext>
              </c:extLst>
            </c:dLbl>
            <c:dLbl>
              <c:idx val="17"/>
              <c:layout>
                <c:manualLayout>
                  <c:x val="-3.2055573976772264E-2"/>
                  <c:y val="-2.2558879563806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F3C-4E92-9986-D841E695BDDA}"/>
                </c:ext>
              </c:extLst>
            </c:dLbl>
            <c:dLbl>
              <c:idx val="21"/>
              <c:layout>
                <c:manualLayout>
                  <c:x val="-3.231257900713487E-2"/>
                  <c:y val="-2.3271344281520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F3C-4E92-9986-D841E695B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취업률(1965-2023)'!$BX$39:$BX$64</c:f>
              <c:numCache>
                <c:formatCode>_-* #,##0.0_-;\-* #,##0.0_-;_-* "-"_-;_-@_-</c:formatCode>
                <c:ptCount val="26"/>
                <c:pt idx="0">
                  <c:v>83.861362553596948</c:v>
                </c:pt>
                <c:pt idx="1">
                  <c:v>78.660876590587762</c:v>
                </c:pt>
                <c:pt idx="2">
                  <c:v>83.066439522998294</c:v>
                </c:pt>
                <c:pt idx="3">
                  <c:v>83.55004535833082</c:v>
                </c:pt>
                <c:pt idx="4">
                  <c:v>84.661369655694287</c:v>
                </c:pt>
                <c:pt idx="5">
                  <c:v>83.284728643573516</c:v>
                </c:pt>
                <c:pt idx="6">
                  <c:v>82.639271924986218</c:v>
                </c:pt>
                <c:pt idx="7">
                  <c:v>84.980126908862701</c:v>
                </c:pt>
                <c:pt idx="8">
                  <c:v>84.521117514041862</c:v>
                </c:pt>
                <c:pt idx="9">
                  <c:v>83.78796074491926</c:v>
                </c:pt>
                <c:pt idx="10">
                  <c:v>82.578844122529048</c:v>
                </c:pt>
                <c:pt idx="11">
                  <c:v>79.384990323274323</c:v>
                </c:pt>
                <c:pt idx="12">
                  <c:v>79.886095291012637</c:v>
                </c:pt>
                <c:pt idx="13">
                  <c:v>88.377941440632299</c:v>
                </c:pt>
                <c:pt idx="14">
                  <c:v>87.378198706857305</c:v>
                </c:pt>
                <c:pt idx="15">
                  <c:v>86.035693943421293</c:v>
                </c:pt>
                <c:pt idx="16">
                  <c:v>83.353895795767301</c:v>
                </c:pt>
                <c:pt idx="17">
                  <c:v>83.688749881527812</c:v>
                </c:pt>
                <c:pt idx="18">
                  <c:v>83.65833562208185</c:v>
                </c:pt>
                <c:pt idx="19">
                  <c:v>83.447669305189095</c:v>
                </c:pt>
                <c:pt idx="20">
                  <c:v>84.183489545782265</c:v>
                </c:pt>
                <c:pt idx="21">
                  <c:v>84.496753246753244</c:v>
                </c:pt>
                <c:pt idx="22">
                  <c:v>85.549556145328083</c:v>
                </c:pt>
                <c:pt idx="23">
                  <c:v>88.436512362892728</c:v>
                </c:pt>
                <c:pt idx="24">
                  <c:v>88.139329805996468</c:v>
                </c:pt>
                <c:pt idx="25">
                  <c:v>86.335610731544747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F3C-4E92-9986-D841E695BDDA}"/>
            </c:ext>
          </c:extLst>
        </c:ser>
        <c:ser>
          <c:idx val="3"/>
          <c:order val="4"/>
          <c:tx>
            <c:v>자연계열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1.6926790564553815E-3"/>
                  <c:y val="3.3281673459612492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F3C-4E92-9986-D841E695BDDA}"/>
                </c:ext>
              </c:extLst>
            </c:dLbl>
            <c:dLbl>
              <c:idx val="13"/>
              <c:layout>
                <c:manualLayout>
                  <c:x val="-2.5390182462781057E-2"/>
                  <c:y val="2.91443951994482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F3C-4E92-9986-D841E695BDDA}"/>
                </c:ext>
              </c:extLst>
            </c:dLbl>
            <c:dLbl>
              <c:idx val="1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F3C-4E92-9986-D841E695BDDA}"/>
                </c:ext>
              </c:extLst>
            </c:dLbl>
            <c:dLbl>
              <c:idx val="21"/>
              <c:layout>
                <c:manualLayout>
                  <c:x val="-2.8911254901120686E-2"/>
                  <c:y val="-1.2928524600844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F3C-4E92-9986-D841E695B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취업률(1965-2023)'!$CV$39:$CV$64</c:f>
              <c:numCache>
                <c:formatCode>_-* #,##0.0_-;\-* #,##0.0_-;_-* "-"_-;_-@_-</c:formatCode>
                <c:ptCount val="26"/>
                <c:pt idx="0">
                  <c:v>74.496644295302019</c:v>
                </c:pt>
                <c:pt idx="1">
                  <c:v>71.18709928113465</c:v>
                </c:pt>
                <c:pt idx="2">
                  <c:v>75.830760849827499</c:v>
                </c:pt>
                <c:pt idx="3">
                  <c:v>76.029900332225907</c:v>
                </c:pt>
                <c:pt idx="4">
                  <c:v>79.920760697305866</c:v>
                </c:pt>
                <c:pt idx="5">
                  <c:v>76.186818251651559</c:v>
                </c:pt>
                <c:pt idx="6">
                  <c:v>76.368876080691635</c:v>
                </c:pt>
                <c:pt idx="7">
                  <c:v>77.655949029485853</c:v>
                </c:pt>
                <c:pt idx="8">
                  <c:v>75.210210210210221</c:v>
                </c:pt>
                <c:pt idx="9">
                  <c:v>76.30818619582665</c:v>
                </c:pt>
                <c:pt idx="10">
                  <c:v>75.793039728980588</c:v>
                </c:pt>
                <c:pt idx="11">
                  <c:v>74.5414847161572</c:v>
                </c:pt>
                <c:pt idx="12">
                  <c:v>66.721672167216724</c:v>
                </c:pt>
                <c:pt idx="13">
                  <c:v>76.154826377827334</c:v>
                </c:pt>
                <c:pt idx="14">
                  <c:v>76.440109722645531</c:v>
                </c:pt>
                <c:pt idx="15">
                  <c:v>76.125275417060124</c:v>
                </c:pt>
                <c:pt idx="16">
                  <c:v>74.916917233739511</c:v>
                </c:pt>
                <c:pt idx="17">
                  <c:v>74.910617130421258</c:v>
                </c:pt>
                <c:pt idx="18">
                  <c:v>77.645956915391821</c:v>
                </c:pt>
                <c:pt idx="19">
                  <c:v>75.739026575097043</c:v>
                </c:pt>
                <c:pt idx="20">
                  <c:v>77.487562189054728</c:v>
                </c:pt>
                <c:pt idx="21">
                  <c:v>77.856567284448033</c:v>
                </c:pt>
                <c:pt idx="22">
                  <c:v>79.438377535101395</c:v>
                </c:pt>
                <c:pt idx="23">
                  <c:v>80.81933762360697</c:v>
                </c:pt>
                <c:pt idx="24">
                  <c:v>81.786313062033216</c:v>
                </c:pt>
                <c:pt idx="25">
                  <c:v>78.598285456459621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2F3C-4E92-9986-D841E695BDDA}"/>
            </c:ext>
          </c:extLst>
        </c:ser>
        <c:ser>
          <c:idx val="4"/>
          <c:order val="5"/>
          <c:tx>
            <c:v>의약계열</c:v>
          </c:tx>
          <c:spPr>
            <a:ln w="25400">
              <a:solidFill>
                <a:srgbClr val="BF6F42"/>
              </a:solidFill>
            </a:ln>
          </c:spPr>
          <c:marker>
            <c:symbol val="triangle"/>
            <c:size val="5"/>
            <c:spPr>
              <a:solidFill>
                <a:srgbClr val="BF6F42"/>
              </a:solidFill>
              <a:ln w="12700">
                <a:solidFill>
                  <a:srgbClr val="BF6F42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2F3C-4E92-9986-D841E695BDDA}"/>
                </c:ext>
              </c:extLst>
            </c:dLbl>
            <c:dLbl>
              <c:idx val="13"/>
              <c:layout>
                <c:manualLayout>
                  <c:x val="-3.2160897786189385E-2"/>
                  <c:y val="-1.5339155368130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2F3C-4E92-9986-D841E695BDDA}"/>
                </c:ext>
              </c:extLst>
            </c:dLbl>
            <c:dLbl>
              <c:idx val="17"/>
              <c:layout>
                <c:manualLayout>
                  <c:x val="-2.5307032086925595E-2"/>
                  <c:y val="-2.25588795638064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F3C-4E92-9986-D841E695BDDA}"/>
                </c:ext>
              </c:extLst>
            </c:dLbl>
            <c:dLbl>
              <c:idx val="21"/>
              <c:layout>
                <c:manualLayout>
                  <c:x val="-4.2516551325177419E-2"/>
                  <c:y val="-3.3614163962195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F3C-4E92-9986-D841E695B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rgbClr val="BF6F42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취업률(1965-2023)'!$DT$39:$DT$64</c:f>
              <c:numCache>
                <c:formatCode>_-* #,##0.0_-;\-* #,##0.0_-;_-* "-"_-;_-@_-</c:formatCode>
                <c:ptCount val="26"/>
                <c:pt idx="0">
                  <c:v>96.843501326259954</c:v>
                </c:pt>
                <c:pt idx="1">
                  <c:v>97.045137273150303</c:v>
                </c:pt>
                <c:pt idx="2">
                  <c:v>93.248763706729733</c:v>
                </c:pt>
                <c:pt idx="3">
                  <c:v>95.436105476673433</c:v>
                </c:pt>
                <c:pt idx="4">
                  <c:v>95.568885448916404</c:v>
                </c:pt>
                <c:pt idx="5">
                  <c:v>93.856592701265356</c:v>
                </c:pt>
                <c:pt idx="6">
                  <c:v>92.743247640741941</c:v>
                </c:pt>
                <c:pt idx="7">
                  <c:v>93.067166330354567</c:v>
                </c:pt>
                <c:pt idx="8">
                  <c:v>90.891530460624068</c:v>
                </c:pt>
                <c:pt idx="9">
                  <c:v>90.167158308751226</c:v>
                </c:pt>
                <c:pt idx="10">
                  <c:v>91.014535310527094</c:v>
                </c:pt>
                <c:pt idx="11">
                  <c:v>89.069249901819617</c:v>
                </c:pt>
                <c:pt idx="12">
                  <c:v>85.488804600513888</c:v>
                </c:pt>
                <c:pt idx="13">
                  <c:v>88.94837476099427</c:v>
                </c:pt>
                <c:pt idx="14">
                  <c:v>88.558139534883722</c:v>
                </c:pt>
                <c:pt idx="15">
                  <c:v>89.033843826810369</c:v>
                </c:pt>
                <c:pt idx="16">
                  <c:v>88.074060628063165</c:v>
                </c:pt>
                <c:pt idx="17">
                  <c:v>89.09915237532033</c:v>
                </c:pt>
                <c:pt idx="18">
                  <c:v>88.671193016488843</c:v>
                </c:pt>
                <c:pt idx="19">
                  <c:v>88.208702203804862</c:v>
                </c:pt>
                <c:pt idx="20">
                  <c:v>88.979758740543858</c:v>
                </c:pt>
                <c:pt idx="21">
                  <c:v>89.898167006109972</c:v>
                </c:pt>
                <c:pt idx="22">
                  <c:v>89.561719246241793</c:v>
                </c:pt>
                <c:pt idx="23">
                  <c:v>90.06703229737964</c:v>
                </c:pt>
                <c:pt idx="24">
                  <c:v>89.981967541574832</c:v>
                </c:pt>
                <c:pt idx="25">
                  <c:v>89.186447555285042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2F3C-4E92-9986-D841E695BDDA}"/>
            </c:ext>
          </c:extLst>
        </c:ser>
        <c:ser>
          <c:idx val="5"/>
          <c:order val="6"/>
          <c:tx>
            <c:v>예체능계열</c:v>
          </c:tx>
          <c:spPr>
            <a:ln w="2540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rgbClr val="733924"/>
                </a:solidFill>
              </a:ln>
            </c:spPr>
          </c:marker>
          <c:dLbls>
            <c:dLbl>
              <c:idx val="0"/>
              <c:layout>
                <c:manualLayout>
                  <c:x val="1.6926790564553815E-3"/>
                  <c:y val="4.0677600895081933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2F3C-4E92-9986-D841E695BDDA}"/>
                </c:ext>
              </c:extLst>
            </c:dLbl>
            <c:dLbl>
              <c:idx val="13"/>
              <c:layout>
                <c:manualLayout>
                  <c:x val="-2.8775540124485202E-2"/>
                  <c:y val="2.1474817515382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2F3C-4E92-9986-D841E695BDDA}"/>
                </c:ext>
              </c:extLst>
            </c:dLbl>
            <c:dLbl>
              <c:idx val="17"/>
              <c:layout>
                <c:manualLayout>
                  <c:x val="-3.0368438504310688E-2"/>
                  <c:y val="-2.2558879563806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2F3C-4E92-9986-D841E695BDDA}"/>
                </c:ext>
              </c:extLst>
            </c:dLbl>
            <c:dLbl>
              <c:idx val="21"/>
              <c:layout>
                <c:manualLayout>
                  <c:x val="-3.401324106014196E-2"/>
                  <c:y val="-2.3271344281520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2F3C-4E92-9986-D841E695B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rgbClr val="66330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취업률(1965-2023)'!$ER$39:$ER$64</c:f>
              <c:numCache>
                <c:formatCode>_-* #,##0.0_-;\-* #,##0.0_-;_-* "-"_-;_-@_-</c:formatCode>
                <c:ptCount val="26"/>
                <c:pt idx="0">
                  <c:v>70.611835506519554</c:v>
                </c:pt>
                <c:pt idx="1">
                  <c:v>65.446127946127945</c:v>
                </c:pt>
                <c:pt idx="2">
                  <c:v>68.92307692307692</c:v>
                </c:pt>
                <c:pt idx="3">
                  <c:v>68.1786703601108</c:v>
                </c:pt>
                <c:pt idx="4">
                  <c:v>74.649204864359206</c:v>
                </c:pt>
                <c:pt idx="5">
                  <c:v>74.042435932763851</c:v>
                </c:pt>
                <c:pt idx="6">
                  <c:v>73.615874571288586</c:v>
                </c:pt>
                <c:pt idx="7">
                  <c:v>78.593787623404765</c:v>
                </c:pt>
                <c:pt idx="8">
                  <c:v>77.997775305895445</c:v>
                </c:pt>
                <c:pt idx="9">
                  <c:v>75.300133392618946</c:v>
                </c:pt>
                <c:pt idx="10">
                  <c:v>77.48260594560405</c:v>
                </c:pt>
                <c:pt idx="11">
                  <c:v>73.691626409017715</c:v>
                </c:pt>
                <c:pt idx="12">
                  <c:v>52.108946472479666</c:v>
                </c:pt>
                <c:pt idx="13">
                  <c:v>50.834879406307977</c:v>
                </c:pt>
                <c:pt idx="14">
                  <c:v>53.94045534150613</c:v>
                </c:pt>
                <c:pt idx="15">
                  <c:v>55.602988260405553</c:v>
                </c:pt>
                <c:pt idx="16">
                  <c:v>57.718373493975903</c:v>
                </c:pt>
                <c:pt idx="17">
                  <c:v>59.766763848396501</c:v>
                </c:pt>
                <c:pt idx="18">
                  <c:v>59.829968119022311</c:v>
                </c:pt>
                <c:pt idx="19">
                  <c:v>61.002785515320333</c:v>
                </c:pt>
                <c:pt idx="20">
                  <c:v>64.010475121586225</c:v>
                </c:pt>
                <c:pt idx="21">
                  <c:v>66.423623769595324</c:v>
                </c:pt>
                <c:pt idx="22">
                  <c:v>63.720136518771334</c:v>
                </c:pt>
                <c:pt idx="23">
                  <c:v>69.700332963374038</c:v>
                </c:pt>
                <c:pt idx="24">
                  <c:v>71.088904203997245</c:v>
                </c:pt>
                <c:pt idx="25">
                  <c:v>70.031326139923422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2F3C-4E92-9986-D841E695B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671808"/>
        <c:axId val="183694080"/>
      </c:lineChart>
      <c:catAx>
        <c:axId val="18367180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/>
        </c:spPr>
        <c:crossAx val="183694080"/>
        <c:crosses val="autoZero"/>
        <c:auto val="1"/>
        <c:lblAlgn val="ctr"/>
        <c:lblOffset val="100"/>
        <c:tickLblSkip val="2"/>
        <c:noMultiLvlLbl val="0"/>
      </c:catAx>
      <c:valAx>
        <c:axId val="183694080"/>
        <c:scaling>
          <c:orientation val="minMax"/>
          <c:min val="4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crossAx val="183671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6431185471125106E-2"/>
          <c:y val="0.91237171007573326"/>
          <c:w val="0.92074119320205705"/>
          <c:h val="5.7192825864956338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ko-KR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69897992006066"/>
          <c:y val="0.16284239641918585"/>
          <c:w val="0.86039554652867112"/>
          <c:h val="0.63967335066576358"/>
        </c:manualLayout>
      </c:layout>
      <c:lineChart>
        <c:grouping val="standard"/>
        <c:varyColors val="0"/>
        <c:ser>
          <c:idx val="0"/>
          <c:order val="0"/>
          <c:tx>
            <c:v>인문계열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rgbClr val="8064A2">
                    <a:lumMod val="75000"/>
                  </a:srgb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30-4C74-889C-D6F06173C9E0}"/>
                </c:ext>
              </c:extLst>
            </c:dLbl>
            <c:dLbl>
              <c:idx val="13"/>
              <c:layout>
                <c:manualLayout>
                  <c:x val="-3.2139299957298549E-2"/>
                  <c:y val="-2.03040196290599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C30-4C74-889C-D6F06173C9E0}"/>
                </c:ext>
              </c:extLst>
            </c:dLbl>
            <c:dLbl>
              <c:idx val="17"/>
              <c:layout>
                <c:manualLayout>
                  <c:x val="-2.0232071417619027E-2"/>
                  <c:y val="-3.007518796992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C30-4C74-889C-D6F06173C9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취업률(1965-2023)'!$B$39:$B$64</c:f>
              <c:numCache>
                <c:formatCode>_-* #,##0.0_-;\-* #,##0.0_-;_-* "-"_-;_-@_-</c:formatCode>
                <c:ptCount val="26"/>
                <c:pt idx="0">
                  <c:v>12.32669523569448</c:v>
                </c:pt>
                <c:pt idx="1">
                  <c:v>12.147925177381207</c:v>
                </c:pt>
                <c:pt idx="2">
                  <c:v>15.69735642661805</c:v>
                </c:pt>
                <c:pt idx="3">
                  <c:v>14.614733276883996</c:v>
                </c:pt>
                <c:pt idx="4">
                  <c:v>13.872286882667506</c:v>
                </c:pt>
                <c:pt idx="5">
                  <c:v>13.058373962313876</c:v>
                </c:pt>
                <c:pt idx="6">
                  <c:v>12.45674740484429</c:v>
                </c:pt>
                <c:pt idx="7">
                  <c:v>11.129358261748358</c:v>
                </c:pt>
                <c:pt idx="8">
                  <c:v>10.291471752428931</c:v>
                </c:pt>
                <c:pt idx="9">
                  <c:v>9.9436716864007355</c:v>
                </c:pt>
                <c:pt idx="10">
                  <c:v>8.5934204976803041</c:v>
                </c:pt>
                <c:pt idx="11">
                  <c:v>8.6879060993502417</c:v>
                </c:pt>
                <c:pt idx="12">
                  <c:v>8.8491342198411935</c:v>
                </c:pt>
                <c:pt idx="13">
                  <c:v>11.404622809245618</c:v>
                </c:pt>
                <c:pt idx="14">
                  <c:v>11.116378288694003</c:v>
                </c:pt>
                <c:pt idx="15">
                  <c:v>9.2879963486992239</c:v>
                </c:pt>
                <c:pt idx="16">
                  <c:v>10.085391183937226</c:v>
                </c:pt>
                <c:pt idx="17">
                  <c:v>9.4454887218045105</c:v>
                </c:pt>
                <c:pt idx="18">
                  <c:v>9.7617395327318981</c:v>
                </c:pt>
                <c:pt idx="19">
                  <c:v>9.183447665412702</c:v>
                </c:pt>
                <c:pt idx="20">
                  <c:v>7.8506787330316739</c:v>
                </c:pt>
                <c:pt idx="21">
                  <c:v>8.3948534064543345</c:v>
                </c:pt>
                <c:pt idx="22">
                  <c:v>8.4469774068797054</c:v>
                </c:pt>
                <c:pt idx="23">
                  <c:v>7.9058923272573116</c:v>
                </c:pt>
                <c:pt idx="24">
                  <c:v>6.906717203621815</c:v>
                </c:pt>
                <c:pt idx="25">
                  <c:v>8.3369144821658789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C30-4C74-889C-D6F06173C9E0}"/>
            </c:ext>
          </c:extLst>
        </c:ser>
        <c:ser>
          <c:idx val="1"/>
          <c:order val="1"/>
          <c:tx>
            <c:v>사회계열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505625553921685E-17"/>
                  <c:y val="3.8825447948423776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C30-4C74-889C-D6F06173C9E0}"/>
                </c:ext>
              </c:extLst>
            </c:dLbl>
            <c:dLbl>
              <c:idx val="13"/>
              <c:layout>
                <c:manualLayout>
                  <c:x val="-2.8756215751267151E-2"/>
                  <c:y val="-1.66123796965035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C30-4C74-889C-D6F06173C9E0}"/>
                </c:ext>
              </c:extLst>
            </c:dLbl>
            <c:dLbl>
              <c:idx val="17"/>
              <c:layout>
                <c:manualLayout>
                  <c:x val="-2.0232071417619027E-2"/>
                  <c:y val="-2.75689223057644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C30-4C74-889C-D6F06173C9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취업률(1965-2023)'!$Z$39:$Z$64</c:f>
              <c:numCache>
                <c:formatCode>_-* #,##0.0_-;\-* #,##0.0_-;_-* "-"_-;_-@_-</c:formatCode>
                <c:ptCount val="26"/>
                <c:pt idx="0">
                  <c:v>6.1798512508451653</c:v>
                </c:pt>
                <c:pt idx="1">
                  <c:v>6.1855670103092786</c:v>
                </c:pt>
                <c:pt idx="2">
                  <c:v>6.64582492940702</c:v>
                </c:pt>
                <c:pt idx="3">
                  <c:v>5.6984667802385012</c:v>
                </c:pt>
                <c:pt idx="4">
                  <c:v>5.1422238640561506</c:v>
                </c:pt>
                <c:pt idx="5">
                  <c:v>4.862300698379233</c:v>
                </c:pt>
                <c:pt idx="6">
                  <c:v>4.4551362159460135</c:v>
                </c:pt>
                <c:pt idx="7">
                  <c:v>4.6672173707812137</c:v>
                </c:pt>
                <c:pt idx="8">
                  <c:v>4.3148752558499748</c:v>
                </c:pt>
                <c:pt idx="9">
                  <c:v>4.1553355814206459</c:v>
                </c:pt>
                <c:pt idx="10">
                  <c:v>3.6322472684319327</c:v>
                </c:pt>
                <c:pt idx="11">
                  <c:v>3.7404092071611252</c:v>
                </c:pt>
                <c:pt idx="12">
                  <c:v>3.2570110046148382</c:v>
                </c:pt>
                <c:pt idx="13">
                  <c:v>5.8320034817931239</c:v>
                </c:pt>
                <c:pt idx="14">
                  <c:v>5.5453350854139289</c:v>
                </c:pt>
                <c:pt idx="15">
                  <c:v>4.2149631190727082</c:v>
                </c:pt>
                <c:pt idx="16">
                  <c:v>4.4699712823074043</c:v>
                </c:pt>
                <c:pt idx="17">
                  <c:v>4.5930384716042925</c:v>
                </c:pt>
                <c:pt idx="18">
                  <c:v>4.116814614691882</c:v>
                </c:pt>
                <c:pt idx="19">
                  <c:v>4.1448744769874484</c:v>
                </c:pt>
                <c:pt idx="20">
                  <c:v>3.4157532500637267</c:v>
                </c:pt>
                <c:pt idx="21">
                  <c:v>3.7017520748254511</c:v>
                </c:pt>
                <c:pt idx="22">
                  <c:v>3.2526290046466131</c:v>
                </c:pt>
                <c:pt idx="23">
                  <c:v>3.2253968253968255</c:v>
                </c:pt>
                <c:pt idx="24">
                  <c:v>3.1940156732367608</c:v>
                </c:pt>
                <c:pt idx="25">
                  <c:v>3.5087719298245612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C30-4C74-889C-D6F06173C9E0}"/>
            </c:ext>
          </c:extLst>
        </c:ser>
        <c:ser>
          <c:idx val="6"/>
          <c:order val="2"/>
          <c:tx>
            <c:v>교육계열</c:v>
          </c:tx>
          <c:spPr>
            <a:ln w="25400">
              <a:solidFill>
                <a:schemeClr val="accent5"/>
              </a:solidFill>
            </a:ln>
          </c:spPr>
          <c:marker>
            <c:symbol val="square"/>
            <c:size val="5"/>
            <c:spPr>
              <a:solidFill>
                <a:schemeClr val="accent5"/>
              </a:solidFill>
              <a:ln w="12700">
                <a:solidFill>
                  <a:srgbClr val="4BACC6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6C30-4C74-889C-D6F06173C9E0}"/>
                </c:ext>
              </c:extLst>
            </c:dLbl>
            <c:dLbl>
              <c:idx val="13"/>
              <c:layout>
                <c:manualLayout>
                  <c:x val="-5.2247015598756032E-2"/>
                  <c:y val="-9.99542587162882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6C30-4C74-889C-D6F06173C9E0}"/>
                </c:ext>
              </c:extLst>
            </c:dLbl>
            <c:dLbl>
              <c:idx val="17"/>
              <c:layout>
                <c:manualLayout>
                  <c:x val="-2.6976095223492036E-2"/>
                  <c:y val="1.5037593984962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6C30-4C74-889C-D6F06173C9E0}"/>
                </c:ext>
              </c:extLst>
            </c:dLbl>
            <c:dLbl>
              <c:idx val="21"/>
              <c:layout>
                <c:manualLayout>
                  <c:x val="-3.0591258367264642E-2"/>
                  <c:y val="3.3329607899060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6C30-4C74-889C-D6F06173C9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취업률(1965-2023)'!$AX$39:$AX$64</c:f>
              <c:numCache>
                <c:formatCode>_-* #,##0.0_-;\-* #,##0.0_-;_-* "-"_-;_-@_-</c:formatCode>
                <c:ptCount val="26"/>
                <c:pt idx="0">
                  <c:v>2.2185430463576159</c:v>
                </c:pt>
                <c:pt idx="1">
                  <c:v>1.7241379310344827</c:v>
                </c:pt>
                <c:pt idx="2">
                  <c:v>1.52990264255911</c:v>
                </c:pt>
                <c:pt idx="3">
                  <c:v>1.2673231218088987</c:v>
                </c:pt>
                <c:pt idx="4">
                  <c:v>1.6049282645699925</c:v>
                </c:pt>
                <c:pt idx="5">
                  <c:v>1.291922223672191</c:v>
                </c:pt>
                <c:pt idx="6">
                  <c:v>1.2271459559962814</c:v>
                </c:pt>
                <c:pt idx="7">
                  <c:v>1.5287451304450477</c:v>
                </c:pt>
                <c:pt idx="8">
                  <c:v>1.3067863151991026</c:v>
                </c:pt>
                <c:pt idx="9">
                  <c:v>1.3345833563116969</c:v>
                </c:pt>
                <c:pt idx="10">
                  <c:v>1.1877671088416495</c:v>
                </c:pt>
                <c:pt idx="11">
                  <c:v>1.394747202069625</c:v>
                </c:pt>
                <c:pt idx="12">
                  <c:v>1.4957142035321866</c:v>
                </c:pt>
                <c:pt idx="13">
                  <c:v>5.1972157772621808</c:v>
                </c:pt>
                <c:pt idx="14">
                  <c:v>4.989059080962801</c:v>
                </c:pt>
                <c:pt idx="15">
                  <c:v>5.7684709600948247</c:v>
                </c:pt>
                <c:pt idx="16">
                  <c:v>4.6587658357172046</c:v>
                </c:pt>
                <c:pt idx="17">
                  <c:v>3.6348949919224558</c:v>
                </c:pt>
                <c:pt idx="18">
                  <c:v>3.7818471337579616</c:v>
                </c:pt>
                <c:pt idx="19">
                  <c:v>3.8986354775828458</c:v>
                </c:pt>
                <c:pt idx="20">
                  <c:v>3.1361651448987691</c:v>
                </c:pt>
                <c:pt idx="21">
                  <c:v>3.5164835164835164</c:v>
                </c:pt>
                <c:pt idx="22">
                  <c:v>3.1551596139569411</c:v>
                </c:pt>
                <c:pt idx="23">
                  <c:v>3.8619556285949055</c:v>
                </c:pt>
                <c:pt idx="24">
                  <c:v>3.0420940926777504</c:v>
                </c:pt>
                <c:pt idx="25">
                  <c:v>3.0797101449275366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6C30-4C74-889C-D6F06173C9E0}"/>
            </c:ext>
          </c:extLst>
        </c:ser>
        <c:ser>
          <c:idx val="2"/>
          <c:order val="3"/>
          <c:tx>
            <c:v>공학계열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rgbClr val="EEECE1">
                    <a:lumMod val="50000"/>
                  </a:srgb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C30-4C74-889C-D6F06173C9E0}"/>
                </c:ext>
              </c:extLst>
            </c:dLbl>
            <c:dLbl>
              <c:idx val="13"/>
              <c:layout>
                <c:manualLayout>
                  <c:x val="-2.8756215751267151E-2"/>
                  <c:y val="-7.38327986511272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C30-4C74-889C-D6F06173C9E0}"/>
                </c:ext>
              </c:extLst>
            </c:dLbl>
            <c:dLbl>
              <c:idx val="17"/>
              <c:layout>
                <c:manualLayout>
                  <c:x val="-2.0232071417619027E-2"/>
                  <c:y val="2.0050125313283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C30-4C74-889C-D6F06173C9E0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C30-4C74-889C-D6F06173C9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취업률(1965-2023)'!$BV$39:$BV$64</c:f>
              <c:numCache>
                <c:formatCode>_-* #,##0.0_-;\-* #,##0.0_-;_-* "-"_-;_-@_-</c:formatCode>
                <c:ptCount val="26"/>
                <c:pt idx="0">
                  <c:v>16.606429522541376</c:v>
                </c:pt>
                <c:pt idx="1">
                  <c:v>16.074828242695141</c:v>
                </c:pt>
                <c:pt idx="2">
                  <c:v>14.14243451908507</c:v>
                </c:pt>
                <c:pt idx="3">
                  <c:v>11.284409784709725</c:v>
                </c:pt>
                <c:pt idx="4">
                  <c:v>10.157464350881936</c:v>
                </c:pt>
                <c:pt idx="5">
                  <c:v>9.2130641635592134</c:v>
                </c:pt>
                <c:pt idx="6">
                  <c:v>7.9448415459548354</c:v>
                </c:pt>
                <c:pt idx="7">
                  <c:v>7.9190158892875449</c:v>
                </c:pt>
                <c:pt idx="8">
                  <c:v>7.7454862742465931</c:v>
                </c:pt>
                <c:pt idx="9">
                  <c:v>8.9946719012899603</c:v>
                </c:pt>
                <c:pt idx="10">
                  <c:v>8.8595471026886496</c:v>
                </c:pt>
                <c:pt idx="11">
                  <c:v>8.269887109477553</c:v>
                </c:pt>
                <c:pt idx="12">
                  <c:v>6.5906292528027999</c:v>
                </c:pt>
                <c:pt idx="13">
                  <c:v>8.4678327452893924</c:v>
                </c:pt>
                <c:pt idx="14">
                  <c:v>7.566999474513926</c:v>
                </c:pt>
                <c:pt idx="15">
                  <c:v>7.6577970297029703</c:v>
                </c:pt>
                <c:pt idx="16">
                  <c:v>7.7370920790562279</c:v>
                </c:pt>
                <c:pt idx="17">
                  <c:v>8.3097406075445726</c:v>
                </c:pt>
                <c:pt idx="18">
                  <c:v>7.8759482373940202</c:v>
                </c:pt>
                <c:pt idx="19">
                  <c:v>7.8061041292639128</c:v>
                </c:pt>
                <c:pt idx="20">
                  <c:v>7.7164549569280192</c:v>
                </c:pt>
                <c:pt idx="21">
                  <c:v>7.7767347822947501</c:v>
                </c:pt>
                <c:pt idx="22">
                  <c:v>8.5133781656889393</c:v>
                </c:pt>
                <c:pt idx="23">
                  <c:v>8.7162309764800128</c:v>
                </c:pt>
                <c:pt idx="24">
                  <c:v>8.2380022321428577</c:v>
                </c:pt>
                <c:pt idx="25">
                  <c:v>9.455212152959664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30-4C74-889C-D6F06173C9E0}"/>
            </c:ext>
          </c:extLst>
        </c:ser>
        <c:ser>
          <c:idx val="3"/>
          <c:order val="4"/>
          <c:tx>
            <c:v>자연계열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C30-4C74-889C-D6F06173C9E0}"/>
                </c:ext>
              </c:extLst>
            </c:dLbl>
            <c:dLbl>
              <c:idx val="13"/>
              <c:layout>
                <c:manualLayout>
                  <c:x val="-3.2139299957298549E-2"/>
                  <c:y val="1.10749197976690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C30-4C74-889C-D6F06173C9E0}"/>
                </c:ext>
              </c:extLst>
            </c:dLbl>
            <c:dLbl>
              <c:idx val="17"/>
              <c:layout>
                <c:manualLayout>
                  <c:x val="-1.6860059514683758E-3"/>
                  <c:y val="-7.51879699248120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6C30-4C74-889C-D6F06173C9E0}"/>
                </c:ext>
              </c:extLst>
            </c:dLbl>
            <c:dLbl>
              <c:idx val="21"/>
              <c:layout>
                <c:manualLayout>
                  <c:x val="-2.3740475861342647E-2"/>
                  <c:y val="-3.3329607899060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6C30-4C74-889C-D6F06173C9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취업률(1965-2023)'!$CT$39:$CT$64</c:f>
              <c:numCache>
                <c:formatCode>_-* #,##0.0_-;\-* #,##0.0_-;_-* "-"_-;_-@_-</c:formatCode>
                <c:ptCount val="26"/>
                <c:pt idx="0">
                  <c:v>19.762205008106648</c:v>
                </c:pt>
                <c:pt idx="1">
                  <c:v>18.222844693432929</c:v>
                </c:pt>
                <c:pt idx="2">
                  <c:v>16.92537313432836</c:v>
                </c:pt>
                <c:pt idx="3">
                  <c:v>16.353331490185237</c:v>
                </c:pt>
                <c:pt idx="4">
                  <c:v>14.844169801182161</c:v>
                </c:pt>
                <c:pt idx="5">
                  <c:v>14.035780057879505</c:v>
                </c:pt>
                <c:pt idx="6">
                  <c:v>14.282014761103198</c:v>
                </c:pt>
                <c:pt idx="7">
                  <c:v>12.635658914728682</c:v>
                </c:pt>
                <c:pt idx="8">
                  <c:v>12.003158725980521</c:v>
                </c:pt>
                <c:pt idx="9">
                  <c:v>12.666014259751154</c:v>
                </c:pt>
                <c:pt idx="10">
                  <c:v>12.195121951219512</c:v>
                </c:pt>
                <c:pt idx="11">
                  <c:v>11.146948780802477</c:v>
                </c:pt>
                <c:pt idx="12">
                  <c:v>10.212136161815492</c:v>
                </c:pt>
                <c:pt idx="13">
                  <c:v>10.380307371711384</c:v>
                </c:pt>
                <c:pt idx="14">
                  <c:v>8.8682326340911946</c:v>
                </c:pt>
                <c:pt idx="15">
                  <c:v>8.925156190233329</c:v>
                </c:pt>
                <c:pt idx="16">
                  <c:v>8.8834450747808145</c:v>
                </c:pt>
                <c:pt idx="17">
                  <c:v>8.8179157653645515</c:v>
                </c:pt>
                <c:pt idx="18">
                  <c:v>8.2715418051649205</c:v>
                </c:pt>
                <c:pt idx="19">
                  <c:v>8.0112524461839527</c:v>
                </c:pt>
                <c:pt idx="20">
                  <c:v>7.5757575757575761</c:v>
                </c:pt>
                <c:pt idx="21">
                  <c:v>8.3376421923474666</c:v>
                </c:pt>
                <c:pt idx="22">
                  <c:v>8.670807453416149</c:v>
                </c:pt>
                <c:pt idx="23">
                  <c:v>8.7913470003773106</c:v>
                </c:pt>
                <c:pt idx="24">
                  <c:v>8.7914749333979181</c:v>
                </c:pt>
                <c:pt idx="25">
                  <c:v>9.0525554484088726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6C30-4C74-889C-D6F06173C9E0}"/>
            </c:ext>
          </c:extLst>
        </c:ser>
        <c:ser>
          <c:idx val="4"/>
          <c:order val="5"/>
          <c:tx>
            <c:v>의약계열</c:v>
          </c:tx>
          <c:spPr>
            <a:ln w="25400">
              <a:solidFill>
                <a:srgbClr val="BF6F42"/>
              </a:solidFill>
            </a:ln>
          </c:spPr>
          <c:marker>
            <c:symbol val="triangle"/>
            <c:size val="5"/>
            <c:spPr>
              <a:solidFill>
                <a:srgbClr val="BF6F42"/>
              </a:solidFill>
              <a:ln w="12700">
                <a:solidFill>
                  <a:srgbClr val="BF6F42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6C30-4C74-889C-D6F06173C9E0}"/>
                </c:ext>
              </c:extLst>
            </c:dLbl>
            <c:dLbl>
              <c:idx val="13"/>
              <c:layout>
                <c:manualLayout>
                  <c:x val="-2.8756215751267151E-2"/>
                  <c:y val="2.21498395953381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6C30-4C74-889C-D6F06173C9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BF6F42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취업률(1965-2023)'!$DR$39:$DR$64</c:f>
              <c:numCache>
                <c:formatCode>_-* #,##0.0_-;\-* #,##0.0_-;_-* "-"_-;_-@_-</c:formatCode>
                <c:ptCount val="26"/>
                <c:pt idx="0">
                  <c:v>9.9811231713072193</c:v>
                </c:pt>
                <c:pt idx="1">
                  <c:v>10.334221857699404</c:v>
                </c:pt>
                <c:pt idx="2">
                  <c:v>10.890902227255568</c:v>
                </c:pt>
                <c:pt idx="3">
                  <c:v>8.0402930402930401</c:v>
                </c:pt>
                <c:pt idx="4">
                  <c:v>8.9524135570010266</c:v>
                </c:pt>
                <c:pt idx="5">
                  <c:v>12.123125493291239</c:v>
                </c:pt>
                <c:pt idx="6">
                  <c:v>8.9864766613348834</c:v>
                </c:pt>
                <c:pt idx="7">
                  <c:v>5.5205681361382819</c:v>
                </c:pt>
                <c:pt idx="8">
                  <c:v>5.7162534435261714</c:v>
                </c:pt>
                <c:pt idx="9">
                  <c:v>6.8360634593060761</c:v>
                </c:pt>
                <c:pt idx="10">
                  <c:v>6.0495330897279747</c:v>
                </c:pt>
                <c:pt idx="11">
                  <c:v>4.7408499140260378</c:v>
                </c:pt>
                <c:pt idx="12">
                  <c:v>3.1231515438305926</c:v>
                </c:pt>
                <c:pt idx="13">
                  <c:v>4.0070609002647837</c:v>
                </c:pt>
                <c:pt idx="14">
                  <c:v>3.352719808416011</c:v>
                </c:pt>
                <c:pt idx="15">
                  <c:v>3.7889273356401381</c:v>
                </c:pt>
                <c:pt idx="16">
                  <c:v>3.4402137608550429</c:v>
                </c:pt>
                <c:pt idx="17">
                  <c:v>4.0632865875584327</c:v>
                </c:pt>
                <c:pt idx="18">
                  <c:v>3.705673758865248</c:v>
                </c:pt>
                <c:pt idx="19">
                  <c:v>3.0380611025772315</c:v>
                </c:pt>
                <c:pt idx="20">
                  <c:v>2.8661242603550297</c:v>
                </c:pt>
                <c:pt idx="21">
                  <c:v>3.4847655537310707</c:v>
                </c:pt>
                <c:pt idx="22">
                  <c:v>3.7051039697542532</c:v>
                </c:pt>
                <c:pt idx="23">
                  <c:v>3.8644688644688645</c:v>
                </c:pt>
                <c:pt idx="24">
                  <c:v>3.6930799569738255</c:v>
                </c:pt>
                <c:pt idx="25">
                  <c:v>4.1941816883812244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C30-4C74-889C-D6F06173C9E0}"/>
            </c:ext>
          </c:extLst>
        </c:ser>
        <c:ser>
          <c:idx val="5"/>
          <c:order val="6"/>
          <c:tx>
            <c:v>예체능계열</c:v>
          </c:tx>
          <c:spPr>
            <a:ln w="2540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rgbClr val="733924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6C30-4C74-889C-D6F06173C9E0}"/>
                </c:ext>
              </c:extLst>
            </c:dLbl>
            <c:dLbl>
              <c:idx val="21"/>
              <c:layout>
                <c:manualLayout>
                  <c:x val="-1.6995143537369299E-2"/>
                  <c:y val="-2.843951737100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6C30-4C74-889C-D6F06173C9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'취업통계_계열별 취업률(1965-2023)'!$A$39:$A$64</c:f>
              <c:strCach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strCache>
            </c:strRef>
          </c:cat>
          <c:val>
            <c:numRef>
              <c:f>'취업통계_계열별 취업률(1965-2023)'!$EP$39:$EP$64</c:f>
              <c:numCache>
                <c:formatCode>_-* #,##0.0_-;\-* #,##0.0_-;_-* "-"_-;_-@_-</c:formatCode>
                <c:ptCount val="26"/>
                <c:pt idx="0">
                  <c:v>7.3766712770862153</c:v>
                </c:pt>
                <c:pt idx="1">
                  <c:v>4.4123545928600079</c:v>
                </c:pt>
                <c:pt idx="2">
                  <c:v>5.4670528602461985</c:v>
                </c:pt>
                <c:pt idx="3">
                  <c:v>4.2052980132450335</c:v>
                </c:pt>
                <c:pt idx="4">
                  <c:v>6.5211062590975253</c:v>
                </c:pt>
                <c:pt idx="5">
                  <c:v>7.1264367816091951</c:v>
                </c:pt>
                <c:pt idx="6">
                  <c:v>6.6483893077450311</c:v>
                </c:pt>
                <c:pt idx="7">
                  <c:v>6.0352622061482819</c:v>
                </c:pt>
                <c:pt idx="8">
                  <c:v>5.0611556305356391</c:v>
                </c:pt>
                <c:pt idx="9">
                  <c:v>5.8086084412870873</c:v>
                </c:pt>
                <c:pt idx="10">
                  <c:v>5.6667327125024762</c:v>
                </c:pt>
                <c:pt idx="11">
                  <c:v>5.2200419127452848</c:v>
                </c:pt>
                <c:pt idx="12">
                  <c:v>3.8866690882673449</c:v>
                </c:pt>
                <c:pt idx="13">
                  <c:v>5.0570962479608479</c:v>
                </c:pt>
                <c:pt idx="14">
                  <c:v>5.4823889739663096</c:v>
                </c:pt>
                <c:pt idx="15">
                  <c:v>3.774771940861906</c:v>
                </c:pt>
                <c:pt idx="16">
                  <c:v>4.3407310704960835</c:v>
                </c:pt>
                <c:pt idx="17">
                  <c:v>3.9507772020725391</c:v>
                </c:pt>
                <c:pt idx="18">
                  <c:v>3.6166924265842351</c:v>
                </c:pt>
                <c:pt idx="19">
                  <c:v>3.7518463810930576</c:v>
                </c:pt>
                <c:pt idx="20">
                  <c:v>3.3845189595738012</c:v>
                </c:pt>
                <c:pt idx="21">
                  <c:v>4.1666666666666661</c:v>
                </c:pt>
                <c:pt idx="22">
                  <c:v>3.8997933884297522</c:v>
                </c:pt>
                <c:pt idx="23">
                  <c:v>3.2603025560772041</c:v>
                </c:pt>
                <c:pt idx="24">
                  <c:v>3.7277850021673173</c:v>
                </c:pt>
                <c:pt idx="25">
                  <c:v>3.6892003297609235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6C30-4C74-889C-D6F06173C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7632"/>
        <c:axId val="183879168"/>
      </c:lineChart>
      <c:catAx>
        <c:axId val="18387763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b="1"/>
            </a:pPr>
            <a:endParaRPr lang="ko-KR"/>
          </a:p>
        </c:txPr>
        <c:crossAx val="183879168"/>
        <c:crosses val="autoZero"/>
        <c:auto val="1"/>
        <c:lblAlgn val="ctr"/>
        <c:lblOffset val="100"/>
        <c:tickLblSkip val="2"/>
        <c:noMultiLvlLbl val="0"/>
      </c:catAx>
      <c:valAx>
        <c:axId val="1838791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3877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6672506714912876E-2"/>
          <c:y val="0.88768377627817696"/>
          <c:w val="0.92388605221659681"/>
          <c:h val="6.4862372740022864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72280</xdr:colOff>
      <xdr:row>4</xdr:row>
      <xdr:rowOff>76759</xdr:rowOff>
    </xdr:from>
    <xdr:to>
      <xdr:col>18</xdr:col>
      <xdr:colOff>381000</xdr:colOff>
      <xdr:row>24</xdr:row>
      <xdr:rowOff>156882</xdr:rowOff>
    </xdr:to>
    <xdr:graphicFrame macro="">
      <xdr:nvGraphicFramePr>
        <xdr:cNvPr id="1055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22414</xdr:colOff>
      <xdr:row>25</xdr:row>
      <xdr:rowOff>65557</xdr:rowOff>
    </xdr:from>
    <xdr:to>
      <xdr:col>18</xdr:col>
      <xdr:colOff>381000</xdr:colOff>
      <xdr:row>46</xdr:row>
      <xdr:rowOff>156883</xdr:rowOff>
    </xdr:to>
    <xdr:graphicFrame macro="">
      <xdr:nvGraphicFramePr>
        <xdr:cNvPr id="1059" name="차트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493059</xdr:colOff>
      <xdr:row>25</xdr:row>
      <xdr:rowOff>63871</xdr:rowOff>
    </xdr:from>
    <xdr:to>
      <xdr:col>27</xdr:col>
      <xdr:colOff>224118</xdr:colOff>
      <xdr:row>46</xdr:row>
      <xdr:rowOff>145677</xdr:rowOff>
    </xdr:to>
    <xdr:graphicFrame macro="">
      <xdr:nvGraphicFramePr>
        <xdr:cNvPr id="1060" name="차트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448234</xdr:colOff>
      <xdr:row>4</xdr:row>
      <xdr:rowOff>67235</xdr:rowOff>
    </xdr:from>
    <xdr:to>
      <xdr:col>27</xdr:col>
      <xdr:colOff>201706</xdr:colOff>
      <xdr:row>24</xdr:row>
      <xdr:rowOff>145676</xdr:rowOff>
    </xdr:to>
    <xdr:graphicFrame macro="">
      <xdr:nvGraphicFramePr>
        <xdr:cNvPr id="5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0.02124</cdr:x>
      <cdr:y>0.09559</cdr:y>
    </cdr:from>
    <cdr:to>
      <cdr:x>0.08117</cdr:x>
      <cdr:y>0.17603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27697" y="414690"/>
          <a:ext cx="360317" cy="3489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>
              <a:solidFill>
                <a:schemeClr val="tx1"/>
              </a:solidFill>
            </a:rPr>
            <a:t>(</a:t>
          </a:r>
          <a:r>
            <a:rPr lang="ko-KR" altLang="en-US" sz="1000" b="1">
              <a:solidFill>
                <a:schemeClr val="tx1"/>
              </a:solidFill>
            </a:rPr>
            <a:t>명</a:t>
          </a:r>
          <a:r>
            <a:rPr lang="en-US" altLang="ko-KR" sz="1000" b="1">
              <a:solidFill>
                <a:schemeClr val="tx1"/>
              </a:solidFill>
            </a:rPr>
            <a:t>)</a:t>
          </a:r>
          <a:endParaRPr lang="ko-KR" altLang="en-US" sz="10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0.10629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6012514" cy="461124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설립별 대학원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0.02027</cdr:x>
      <cdr:y>0.11466</cdr:y>
    </cdr:from>
    <cdr:to>
      <cdr:x>0.06285</cdr:x>
      <cdr:y>0.18949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22859" y="523122"/>
          <a:ext cx="258139" cy="341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0.11335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6062380" cy="51714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계열별 대학원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0.02785</cdr:x>
      <cdr:y>0.114</cdr:y>
    </cdr:from>
    <cdr:to>
      <cdr:x>0.07048</cdr:x>
      <cdr:y>0.17549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63823" y="519040"/>
          <a:ext cx="250796" cy="279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0.11149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5883088" cy="50762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지역별 대학원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0.02602</cdr:x>
      <cdr:y>0.11944</cdr:y>
    </cdr:from>
    <cdr:to>
      <cdr:x>0.06939</cdr:x>
      <cdr:y>0.16937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3676" y="530018"/>
          <a:ext cx="256121" cy="221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0.10859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5905501" cy="48185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설립별 대학원 여학생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680757</xdr:colOff>
      <xdr:row>4</xdr:row>
      <xdr:rowOff>14007</xdr:rowOff>
    </xdr:from>
    <xdr:to>
      <xdr:col>36</xdr:col>
      <xdr:colOff>672353</xdr:colOff>
      <xdr:row>27</xdr:row>
      <xdr:rowOff>89647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61071</xdr:colOff>
      <xdr:row>27</xdr:row>
      <xdr:rowOff>191060</xdr:rowOff>
    </xdr:from>
    <xdr:to>
      <xdr:col>48</xdr:col>
      <xdr:colOff>44823</xdr:colOff>
      <xdr:row>51</xdr:row>
      <xdr:rowOff>190501</xdr:rowOff>
    </xdr:to>
    <xdr:graphicFrame macro="">
      <xdr:nvGraphicFramePr>
        <xdr:cNvPr id="3" name="차트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661145</xdr:colOff>
      <xdr:row>27</xdr:row>
      <xdr:rowOff>201706</xdr:rowOff>
    </xdr:from>
    <xdr:to>
      <xdr:col>36</xdr:col>
      <xdr:colOff>649940</xdr:colOff>
      <xdr:row>51</xdr:row>
      <xdr:rowOff>201706</xdr:rowOff>
    </xdr:to>
    <xdr:graphicFrame macro="">
      <xdr:nvGraphicFramePr>
        <xdr:cNvPr id="4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681560</xdr:colOff>
      <xdr:row>32</xdr:row>
      <xdr:rowOff>25513</xdr:rowOff>
    </xdr:from>
    <xdr:to>
      <xdr:col>31</xdr:col>
      <xdr:colOff>681560</xdr:colOff>
      <xdr:row>47</xdr:row>
      <xdr:rowOff>83943</xdr:rowOff>
    </xdr:to>
    <xdr:cxnSp macro="">
      <xdr:nvCxnSpPr>
        <xdr:cNvPr id="5" name="직선 연결선 4"/>
        <xdr:cNvCxnSpPr/>
      </xdr:nvCxnSpPr>
      <xdr:spPr>
        <a:xfrm>
          <a:off x="21779435" y="5680982"/>
          <a:ext cx="0" cy="2570649"/>
        </a:xfrm>
        <a:prstGeom prst="line">
          <a:avLst/>
        </a:prstGeom>
        <a:ln w="28575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89145</xdr:colOff>
      <xdr:row>31</xdr:row>
      <xdr:rowOff>56029</xdr:rowOff>
    </xdr:from>
    <xdr:to>
      <xdr:col>43</xdr:col>
      <xdr:colOff>111556</xdr:colOff>
      <xdr:row>47</xdr:row>
      <xdr:rowOff>102528</xdr:rowOff>
    </xdr:to>
    <xdr:cxnSp macro="">
      <xdr:nvCxnSpPr>
        <xdr:cNvPr id="6" name="직선 연결선 5"/>
        <xdr:cNvCxnSpPr/>
      </xdr:nvCxnSpPr>
      <xdr:spPr>
        <a:xfrm>
          <a:off x="29473770" y="5544810"/>
          <a:ext cx="22411" cy="2725406"/>
        </a:xfrm>
        <a:prstGeom prst="line">
          <a:avLst/>
        </a:prstGeom>
        <a:ln w="28575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342901</xdr:colOff>
      <xdr:row>41</xdr:row>
      <xdr:rowOff>209549</xdr:rowOff>
    </xdr:from>
    <xdr:to>
      <xdr:col>46</xdr:col>
      <xdr:colOff>171451</xdr:colOff>
      <xdr:row>43</xdr:row>
      <xdr:rowOff>66675</xdr:rowOff>
    </xdr:to>
    <xdr:sp macro="" textlink="">
      <xdr:nvSpPr>
        <xdr:cNvPr id="10" name="TextBox 9"/>
        <xdr:cNvSpPr txBox="1"/>
      </xdr:nvSpPr>
      <xdr:spPr>
        <a:xfrm>
          <a:off x="31203901" y="8801099"/>
          <a:ext cx="514350" cy="276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000" b="1">
              <a:solidFill>
                <a:srgbClr val="7030A0"/>
              </a:solidFill>
            </a:rPr>
            <a:t>59.8</a:t>
          </a:r>
          <a:endParaRPr lang="ko-KR" altLang="en-US" sz="1000" b="1">
            <a:solidFill>
              <a:srgbClr val="7030A0"/>
            </a:solidFill>
          </a:endParaRPr>
        </a:p>
      </xdr:txBody>
    </xdr:sp>
    <xdr:clientData/>
  </xdr:twoCellAnchor>
  <xdr:twoCellAnchor>
    <xdr:from>
      <xdr:col>34</xdr:col>
      <xdr:colOff>314740</xdr:colOff>
      <xdr:row>43</xdr:row>
      <xdr:rowOff>134592</xdr:rowOff>
    </xdr:from>
    <xdr:to>
      <xdr:col>35</xdr:col>
      <xdr:colOff>115958</xdr:colOff>
      <xdr:row>44</xdr:row>
      <xdr:rowOff>135834</xdr:rowOff>
    </xdr:to>
    <xdr:sp macro="" textlink="">
      <xdr:nvSpPr>
        <xdr:cNvPr id="11" name="TextBox 10"/>
        <xdr:cNvSpPr txBox="1"/>
      </xdr:nvSpPr>
      <xdr:spPr>
        <a:xfrm>
          <a:off x="23631940" y="9145242"/>
          <a:ext cx="487018" cy="2107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850" b="1">
              <a:solidFill>
                <a:srgbClr val="BF6F42"/>
              </a:solidFill>
              <a:latin typeface="+mn-ea"/>
              <a:ea typeface="+mn-ea"/>
            </a:rPr>
            <a:t>4.1</a:t>
          </a:r>
          <a:endParaRPr lang="ko-KR" altLang="en-US" sz="850" b="1">
            <a:solidFill>
              <a:srgbClr val="BF6F42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34</xdr:col>
      <xdr:colOff>381415</xdr:colOff>
      <xdr:row>44</xdr:row>
      <xdr:rowOff>67917</xdr:rowOff>
    </xdr:from>
    <xdr:to>
      <xdr:col>35</xdr:col>
      <xdr:colOff>182633</xdr:colOff>
      <xdr:row>45</xdr:row>
      <xdr:rowOff>59634</xdr:rowOff>
    </xdr:to>
    <xdr:sp macro="" textlink="">
      <xdr:nvSpPr>
        <xdr:cNvPr id="12" name="TextBox 11"/>
        <xdr:cNvSpPr txBox="1"/>
      </xdr:nvSpPr>
      <xdr:spPr>
        <a:xfrm>
          <a:off x="23698615" y="9288117"/>
          <a:ext cx="487018" cy="2012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850" b="1">
              <a:solidFill>
                <a:srgbClr val="733924"/>
              </a:solidFill>
              <a:latin typeface="+mn-ea"/>
              <a:ea typeface="+mn-ea"/>
            </a:rPr>
            <a:t>4.0</a:t>
          </a:r>
          <a:endParaRPr lang="ko-KR" altLang="en-US" sz="850" b="1">
            <a:solidFill>
              <a:srgbClr val="733924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32</xdr:col>
      <xdr:colOff>276640</xdr:colOff>
      <xdr:row>43</xdr:row>
      <xdr:rowOff>82571</xdr:rowOff>
    </xdr:from>
    <xdr:to>
      <xdr:col>33</xdr:col>
      <xdr:colOff>77859</xdr:colOff>
      <xdr:row>44</xdr:row>
      <xdr:rowOff>81615</xdr:rowOff>
    </xdr:to>
    <xdr:sp macro="" textlink="">
      <xdr:nvSpPr>
        <xdr:cNvPr id="13" name="TextBox 12"/>
        <xdr:cNvSpPr txBox="1"/>
      </xdr:nvSpPr>
      <xdr:spPr>
        <a:xfrm>
          <a:off x="22222240" y="9093221"/>
          <a:ext cx="487019" cy="2085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850" b="1">
              <a:solidFill>
                <a:srgbClr val="733924"/>
              </a:solidFill>
              <a:latin typeface="+mn-ea"/>
              <a:ea typeface="+mn-ea"/>
            </a:rPr>
            <a:t>5.1</a:t>
          </a:r>
          <a:endParaRPr lang="ko-KR" altLang="en-US" sz="850" b="1">
            <a:solidFill>
              <a:srgbClr val="733924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0.05521</cdr:x>
      <cdr:y>0.09157</cdr:y>
    </cdr:from>
    <cdr:to>
      <cdr:x>0.09831</cdr:x>
      <cdr:y>0.13544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12724" y="438034"/>
          <a:ext cx="322195" cy="209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0.09947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475524" cy="4758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진학률 및 취업률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0.09685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467680" cy="47569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계열별 취업률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0.0534</cdr:x>
      <cdr:y>0.09219</cdr:y>
    </cdr:from>
    <cdr:to>
      <cdr:x>0.09647</cdr:x>
      <cdr:y>0.13205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98758" y="452821"/>
          <a:ext cx="321633" cy="195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0.0919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7472723" cy="45143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계열별 진학률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0.05522</cdr:x>
      <cdr:y>0.09932</cdr:y>
    </cdr:from>
    <cdr:to>
      <cdr:x>0.09829</cdr:x>
      <cdr:y>0.13918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12644" y="487880"/>
          <a:ext cx="321850" cy="195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0"/>
  <sheetViews>
    <sheetView tabSelected="1" zoomScale="80" zoomScaleNormal="80" workbookViewId="0">
      <pane xSplit="1" ySplit="4" topLeftCell="B26" activePane="bottomRight" state="frozen"/>
      <selection activeCell="J72" sqref="J72"/>
      <selection pane="topRight" activeCell="J72" sqref="J72"/>
      <selection pane="bottomLeft" activeCell="J72" sqref="J72"/>
      <selection pane="bottomRight"/>
    </sheetView>
  </sheetViews>
  <sheetFormatPr defaultRowHeight="13.5" x14ac:dyDescent="0.3"/>
  <cols>
    <col min="1" max="1" width="6.375" style="7" customWidth="1"/>
    <col min="2" max="2" width="9.875" style="7" bestFit="1" customWidth="1"/>
    <col min="3" max="3" width="9.875" style="59" bestFit="1" customWidth="1"/>
    <col min="4" max="4" width="10.125" style="59" bestFit="1" customWidth="1"/>
    <col min="5" max="7" width="9.125" style="59" bestFit="1" customWidth="1"/>
    <col min="8" max="9" width="10.125" style="59" bestFit="1" customWidth="1"/>
    <col min="10" max="10" width="9" style="7"/>
    <col min="11" max="13" width="10" style="151" bestFit="1" customWidth="1"/>
    <col min="14" max="19" width="9" style="151"/>
    <col min="20" max="21" width="9" style="62"/>
    <col min="22" max="16384" width="9" style="7"/>
  </cols>
  <sheetData>
    <row r="1" spans="1:28" ht="14.25" thickBot="1" x14ac:dyDescent="0.35">
      <c r="B1" s="113"/>
      <c r="C1" s="150"/>
    </row>
    <row r="2" spans="1:28" ht="14.25" thickBot="1" x14ac:dyDescent="0.35">
      <c r="A2" s="6"/>
      <c r="B2" s="605" t="s">
        <v>64</v>
      </c>
      <c r="C2" s="606"/>
      <c r="D2" s="606"/>
      <c r="E2" s="606"/>
      <c r="F2" s="606"/>
      <c r="G2" s="606"/>
      <c r="H2" s="606"/>
      <c r="I2" s="607"/>
      <c r="J2" s="62"/>
      <c r="K2" s="62"/>
      <c r="L2" s="62"/>
      <c r="M2" s="62"/>
      <c r="N2" s="62"/>
      <c r="O2" s="62"/>
      <c r="P2" s="62"/>
      <c r="Q2" s="62"/>
      <c r="R2" s="62"/>
      <c r="S2" s="62"/>
      <c r="V2" s="62"/>
      <c r="W2" s="62"/>
      <c r="X2" s="62"/>
      <c r="Y2" s="62"/>
      <c r="Z2" s="62"/>
      <c r="AA2" s="62"/>
      <c r="AB2" s="62"/>
    </row>
    <row r="3" spans="1:28" x14ac:dyDescent="0.3">
      <c r="A3" s="603" t="s">
        <v>3</v>
      </c>
      <c r="B3" s="608" t="s">
        <v>208</v>
      </c>
      <c r="C3" s="609"/>
      <c r="D3" s="610" t="s">
        <v>0</v>
      </c>
      <c r="E3" s="610"/>
      <c r="F3" s="610" t="s">
        <v>1</v>
      </c>
      <c r="G3" s="610"/>
      <c r="H3" s="610" t="s">
        <v>2</v>
      </c>
      <c r="I3" s="611"/>
      <c r="J3" s="151"/>
      <c r="S3" s="62"/>
      <c r="V3" s="62"/>
      <c r="W3" s="62"/>
      <c r="X3" s="62"/>
      <c r="Y3" s="62"/>
      <c r="Z3" s="62"/>
      <c r="AA3" s="62"/>
      <c r="AB3" s="62"/>
    </row>
    <row r="4" spans="1:28" ht="14.25" thickBot="1" x14ac:dyDescent="0.35">
      <c r="A4" s="604"/>
      <c r="B4" s="152" t="s">
        <v>62</v>
      </c>
      <c r="C4" s="153" t="s">
        <v>63</v>
      </c>
      <c r="D4" s="153" t="s">
        <v>62</v>
      </c>
      <c r="E4" s="153" t="s">
        <v>63</v>
      </c>
      <c r="F4" s="153" t="s">
        <v>62</v>
      </c>
      <c r="G4" s="153" t="s">
        <v>63</v>
      </c>
      <c r="H4" s="153" t="s">
        <v>62</v>
      </c>
      <c r="I4" s="154" t="s">
        <v>63</v>
      </c>
      <c r="J4" s="151"/>
      <c r="K4" s="692" t="s">
        <v>78</v>
      </c>
      <c r="L4" s="692" t="s">
        <v>79</v>
      </c>
      <c r="M4" s="692" t="s">
        <v>80</v>
      </c>
      <c r="S4" s="62"/>
      <c r="V4" s="62"/>
      <c r="W4" s="62"/>
      <c r="X4" s="62"/>
      <c r="Y4" s="62"/>
      <c r="Z4" s="62"/>
      <c r="AA4" s="62"/>
      <c r="AB4" s="62"/>
    </row>
    <row r="5" spans="1:28" x14ac:dyDescent="0.25">
      <c r="A5" s="120">
        <v>1965</v>
      </c>
      <c r="B5" s="155">
        <f>SUM(D5,F5,H5)</f>
        <v>3842</v>
      </c>
      <c r="C5" s="156">
        <f>SUM(E5,G5,I5)</f>
        <v>301</v>
      </c>
      <c r="D5" s="157">
        <v>1648</v>
      </c>
      <c r="E5" s="157">
        <v>87</v>
      </c>
      <c r="F5" s="157">
        <v>0</v>
      </c>
      <c r="G5" s="157">
        <v>0</v>
      </c>
      <c r="H5" s="157">
        <v>2194</v>
      </c>
      <c r="I5" s="158">
        <v>214</v>
      </c>
      <c r="J5" s="151"/>
      <c r="K5" s="693">
        <f>C5/$B5*100</f>
        <v>7.8344612181155657</v>
      </c>
      <c r="L5" s="693">
        <f>(E5+G5)/(D5+F5)*100</f>
        <v>5.2791262135922326</v>
      </c>
      <c r="M5" s="693">
        <f>I5/H5*100</f>
        <v>9.7538742023700991</v>
      </c>
      <c r="O5" s="694">
        <f>(D5+F5)/$B5*100</f>
        <v>42.894325871941696</v>
      </c>
      <c r="P5" s="694">
        <f>100-O5</f>
        <v>57.105674128058304</v>
      </c>
      <c r="S5" s="62"/>
      <c r="V5" s="62"/>
      <c r="W5" s="62"/>
      <c r="X5" s="62"/>
      <c r="Y5" s="62"/>
      <c r="Z5" s="62"/>
      <c r="AA5" s="62"/>
      <c r="AB5" s="62"/>
    </row>
    <row r="6" spans="1:28" x14ac:dyDescent="0.25">
      <c r="A6" s="127">
        <v>1966</v>
      </c>
      <c r="B6" s="159">
        <f t="shared" ref="B6:B57" si="0">SUM(D6,F6,H6)</f>
        <v>4700</v>
      </c>
      <c r="C6" s="160">
        <f t="shared" ref="C6:C57" si="1">SUM(E6,G6,I6)</f>
        <v>327</v>
      </c>
      <c r="D6" s="135">
        <v>1660</v>
      </c>
      <c r="E6" s="135">
        <v>74</v>
      </c>
      <c r="F6" s="135">
        <v>0</v>
      </c>
      <c r="G6" s="135">
        <v>0</v>
      </c>
      <c r="H6" s="135">
        <v>3040</v>
      </c>
      <c r="I6" s="112">
        <v>253</v>
      </c>
      <c r="J6" s="151"/>
      <c r="K6" s="693">
        <f t="shared" ref="K6:K53" si="2">C6/$B6*100</f>
        <v>6.957446808510638</v>
      </c>
      <c r="L6" s="693">
        <f t="shared" ref="L6:L53" si="3">(E6+G6)/(D6+F6)*100</f>
        <v>4.4578313253012052</v>
      </c>
      <c r="M6" s="693">
        <f t="shared" ref="M6:M53" si="4">I6/H6*100</f>
        <v>8.3223684210526319</v>
      </c>
      <c r="O6" s="694">
        <f t="shared" ref="O6:O54" si="5">(D6+F6)/$B6*100</f>
        <v>35.319148936170215</v>
      </c>
      <c r="P6" s="694">
        <f t="shared" ref="P6:P55" si="6">100-O6</f>
        <v>64.680851063829778</v>
      </c>
      <c r="S6" s="62"/>
      <c r="V6" s="62"/>
      <c r="W6" s="62"/>
      <c r="X6" s="62"/>
      <c r="Y6" s="62"/>
      <c r="Z6" s="62"/>
      <c r="AA6" s="62"/>
      <c r="AB6" s="62"/>
    </row>
    <row r="7" spans="1:28" x14ac:dyDescent="0.25">
      <c r="A7" s="127">
        <v>1967</v>
      </c>
      <c r="B7" s="159">
        <f t="shared" si="0"/>
        <v>4880</v>
      </c>
      <c r="C7" s="160">
        <f t="shared" si="1"/>
        <v>432</v>
      </c>
      <c r="D7" s="135">
        <v>1667</v>
      </c>
      <c r="E7" s="135">
        <v>84</v>
      </c>
      <c r="F7" s="135">
        <v>0</v>
      </c>
      <c r="G7" s="135">
        <v>0</v>
      </c>
      <c r="H7" s="135">
        <v>3213</v>
      </c>
      <c r="I7" s="112">
        <v>348</v>
      </c>
      <c r="J7" s="151"/>
      <c r="K7" s="693">
        <f t="shared" si="2"/>
        <v>8.8524590163934427</v>
      </c>
      <c r="L7" s="693">
        <f t="shared" si="3"/>
        <v>5.0389922015596884</v>
      </c>
      <c r="M7" s="693">
        <f t="shared" si="4"/>
        <v>10.830999066293185</v>
      </c>
      <c r="O7" s="694">
        <f t="shared" si="5"/>
        <v>34.159836065573771</v>
      </c>
      <c r="P7" s="694">
        <f t="shared" si="6"/>
        <v>65.840163934426229</v>
      </c>
      <c r="S7" s="62"/>
      <c r="V7" s="62"/>
      <c r="W7" s="62"/>
      <c r="X7" s="62"/>
      <c r="Y7" s="62"/>
      <c r="Z7" s="62"/>
      <c r="AA7" s="62"/>
      <c r="AB7" s="62"/>
    </row>
    <row r="8" spans="1:28" x14ac:dyDescent="0.25">
      <c r="A8" s="127">
        <v>1968</v>
      </c>
      <c r="B8" s="159">
        <f t="shared" si="0"/>
        <v>5492</v>
      </c>
      <c r="C8" s="160">
        <f t="shared" si="1"/>
        <v>581</v>
      </c>
      <c r="D8" s="135">
        <v>2166</v>
      </c>
      <c r="E8" s="135">
        <v>120</v>
      </c>
      <c r="F8" s="135">
        <v>0</v>
      </c>
      <c r="G8" s="135">
        <v>0</v>
      </c>
      <c r="H8" s="135">
        <v>3326</v>
      </c>
      <c r="I8" s="112">
        <v>461</v>
      </c>
      <c r="J8" s="151"/>
      <c r="K8" s="693">
        <f t="shared" si="2"/>
        <v>10.579024034959941</v>
      </c>
      <c r="L8" s="693">
        <f t="shared" si="3"/>
        <v>5.5401662049861491</v>
      </c>
      <c r="M8" s="693">
        <f t="shared" si="4"/>
        <v>13.86049308478653</v>
      </c>
      <c r="O8" s="694">
        <f t="shared" si="5"/>
        <v>39.439184268026217</v>
      </c>
      <c r="P8" s="694">
        <f t="shared" si="6"/>
        <v>60.560815731973783</v>
      </c>
      <c r="S8" s="62"/>
      <c r="V8" s="62"/>
      <c r="W8" s="62"/>
      <c r="X8" s="62"/>
      <c r="Y8" s="62"/>
      <c r="Z8" s="62"/>
      <c r="AA8" s="62"/>
      <c r="AB8" s="62"/>
    </row>
    <row r="9" spans="1:28" x14ac:dyDescent="0.25">
      <c r="A9" s="127">
        <v>1969</v>
      </c>
      <c r="B9" s="159">
        <f t="shared" si="0"/>
        <v>6155</v>
      </c>
      <c r="C9" s="160">
        <f t="shared" si="1"/>
        <v>701</v>
      </c>
      <c r="D9" s="135">
        <v>2367</v>
      </c>
      <c r="E9" s="135">
        <v>186</v>
      </c>
      <c r="F9" s="135">
        <v>0</v>
      </c>
      <c r="G9" s="135">
        <v>0</v>
      </c>
      <c r="H9" s="135">
        <v>3788</v>
      </c>
      <c r="I9" s="112">
        <v>515</v>
      </c>
      <c r="J9" s="151"/>
      <c r="K9" s="693">
        <f t="shared" si="2"/>
        <v>11.389114541023558</v>
      </c>
      <c r="L9" s="693">
        <f t="shared" si="3"/>
        <v>7.8580481622306717</v>
      </c>
      <c r="M9" s="693">
        <f t="shared" si="4"/>
        <v>13.595564941921859</v>
      </c>
      <c r="O9" s="694">
        <f t="shared" si="5"/>
        <v>38.456539398862716</v>
      </c>
      <c r="P9" s="694">
        <f t="shared" si="6"/>
        <v>61.543460601137284</v>
      </c>
      <c r="S9" s="62"/>
      <c r="V9" s="62"/>
      <c r="W9" s="62"/>
      <c r="X9" s="62"/>
      <c r="Y9" s="62"/>
      <c r="Z9" s="62"/>
      <c r="AA9" s="62"/>
      <c r="AB9" s="62"/>
    </row>
    <row r="10" spans="1:28" ht="14.25" thickBot="1" x14ac:dyDescent="0.3">
      <c r="A10" s="523">
        <v>1970</v>
      </c>
      <c r="B10" s="533">
        <f t="shared" si="0"/>
        <v>6640</v>
      </c>
      <c r="C10" s="534">
        <f t="shared" si="1"/>
        <v>807</v>
      </c>
      <c r="D10" s="535">
        <v>2597</v>
      </c>
      <c r="E10" s="535">
        <v>221</v>
      </c>
      <c r="F10" s="535">
        <v>0</v>
      </c>
      <c r="G10" s="535">
        <v>0</v>
      </c>
      <c r="H10" s="535">
        <v>4043</v>
      </c>
      <c r="I10" s="536">
        <v>586</v>
      </c>
      <c r="J10" s="151"/>
      <c r="K10" s="693">
        <f t="shared" si="2"/>
        <v>12.153614457831326</v>
      </c>
      <c r="L10" s="693">
        <f t="shared" si="3"/>
        <v>8.5098190219484025</v>
      </c>
      <c r="M10" s="693">
        <f t="shared" si="4"/>
        <v>14.494187484541182</v>
      </c>
      <c r="O10" s="694">
        <f t="shared" si="5"/>
        <v>39.111445783132531</v>
      </c>
      <c r="P10" s="694">
        <f t="shared" si="6"/>
        <v>60.888554216867469</v>
      </c>
      <c r="S10" s="62"/>
      <c r="V10" s="62"/>
      <c r="W10" s="62"/>
      <c r="X10" s="62"/>
      <c r="Y10" s="62"/>
      <c r="Z10" s="62"/>
      <c r="AA10" s="62"/>
      <c r="AB10" s="62"/>
    </row>
    <row r="11" spans="1:28" x14ac:dyDescent="0.25">
      <c r="A11" s="120">
        <v>1971</v>
      </c>
      <c r="B11" s="155">
        <f t="shared" si="0"/>
        <v>7300</v>
      </c>
      <c r="C11" s="156">
        <f t="shared" si="1"/>
        <v>1012</v>
      </c>
      <c r="D11" s="157">
        <v>2642</v>
      </c>
      <c r="E11" s="157">
        <v>216</v>
      </c>
      <c r="F11" s="157">
        <v>0</v>
      </c>
      <c r="G11" s="157">
        <v>0</v>
      </c>
      <c r="H11" s="157">
        <v>4658</v>
      </c>
      <c r="I11" s="158">
        <v>796</v>
      </c>
      <c r="J11" s="151"/>
      <c r="K11" s="693">
        <f t="shared" si="2"/>
        <v>13.863013698630136</v>
      </c>
      <c r="L11" s="693">
        <f t="shared" si="3"/>
        <v>8.1756245268735803</v>
      </c>
      <c r="M11" s="693">
        <f t="shared" si="4"/>
        <v>17.088879347359381</v>
      </c>
      <c r="O11" s="694">
        <f t="shared" si="5"/>
        <v>36.19178082191781</v>
      </c>
      <c r="P11" s="694">
        <f t="shared" si="6"/>
        <v>63.80821917808219</v>
      </c>
      <c r="S11" s="62"/>
      <c r="V11" s="62"/>
      <c r="W11" s="62"/>
      <c r="X11" s="62"/>
      <c r="Y11" s="62"/>
      <c r="Z11" s="62"/>
      <c r="AA11" s="62"/>
      <c r="AB11" s="62"/>
    </row>
    <row r="12" spans="1:28" x14ac:dyDescent="0.25">
      <c r="A12" s="127">
        <v>1972</v>
      </c>
      <c r="B12" s="159">
        <f t="shared" si="0"/>
        <v>8681</v>
      </c>
      <c r="C12" s="160">
        <f t="shared" si="1"/>
        <v>1344</v>
      </c>
      <c r="D12" s="135">
        <v>2918</v>
      </c>
      <c r="E12" s="135">
        <v>274</v>
      </c>
      <c r="F12" s="135">
        <v>0</v>
      </c>
      <c r="G12" s="135">
        <v>0</v>
      </c>
      <c r="H12" s="135">
        <v>5763</v>
      </c>
      <c r="I12" s="112">
        <v>1070</v>
      </c>
      <c r="J12" s="151"/>
      <c r="K12" s="693">
        <f t="shared" si="2"/>
        <v>15.482087317129361</v>
      </c>
      <c r="L12" s="693">
        <f t="shared" si="3"/>
        <v>9.3899931459904042</v>
      </c>
      <c r="M12" s="693">
        <f t="shared" si="4"/>
        <v>18.566718722887384</v>
      </c>
      <c r="O12" s="694">
        <f t="shared" si="5"/>
        <v>33.613638981684133</v>
      </c>
      <c r="P12" s="694">
        <f t="shared" si="6"/>
        <v>66.386361018315867</v>
      </c>
      <c r="S12" s="62"/>
      <c r="V12" s="62"/>
      <c r="W12" s="62"/>
      <c r="X12" s="62"/>
      <c r="Y12" s="62"/>
      <c r="Z12" s="62"/>
      <c r="AA12" s="62"/>
      <c r="AB12" s="62"/>
    </row>
    <row r="13" spans="1:28" x14ac:dyDescent="0.25">
      <c r="A13" s="127">
        <v>1973</v>
      </c>
      <c r="B13" s="159">
        <f t="shared" si="0"/>
        <v>10236</v>
      </c>
      <c r="C13" s="160">
        <f t="shared" si="1"/>
        <v>1730</v>
      </c>
      <c r="D13" s="135">
        <v>3412</v>
      </c>
      <c r="E13" s="135">
        <v>338</v>
      </c>
      <c r="F13" s="135">
        <v>0</v>
      </c>
      <c r="G13" s="135">
        <v>0</v>
      </c>
      <c r="H13" s="135">
        <v>6824</v>
      </c>
      <c r="I13" s="112">
        <v>1392</v>
      </c>
      <c r="J13" s="151"/>
      <c r="K13" s="693">
        <f t="shared" si="2"/>
        <v>16.901133255177804</v>
      </c>
      <c r="L13" s="693">
        <f t="shared" si="3"/>
        <v>9.9062133645955459</v>
      </c>
      <c r="M13" s="693">
        <f t="shared" si="4"/>
        <v>20.398593200468934</v>
      </c>
      <c r="O13" s="694">
        <f t="shared" si="5"/>
        <v>33.333333333333329</v>
      </c>
      <c r="P13" s="694">
        <f t="shared" si="6"/>
        <v>66.666666666666671</v>
      </c>
      <c r="S13" s="62"/>
      <c r="V13" s="62"/>
      <c r="W13" s="62"/>
      <c r="X13" s="62"/>
      <c r="Y13" s="62"/>
      <c r="Z13" s="62"/>
      <c r="AA13" s="62"/>
      <c r="AB13" s="62"/>
    </row>
    <row r="14" spans="1:28" x14ac:dyDescent="0.25">
      <c r="A14" s="127">
        <v>1974</v>
      </c>
      <c r="B14" s="159">
        <f t="shared" si="0"/>
        <v>12289</v>
      </c>
      <c r="C14" s="160">
        <f t="shared" si="1"/>
        <v>2204</v>
      </c>
      <c r="D14" s="135">
        <v>3899</v>
      </c>
      <c r="E14" s="135">
        <v>408</v>
      </c>
      <c r="F14" s="135">
        <v>0</v>
      </c>
      <c r="G14" s="135">
        <v>0</v>
      </c>
      <c r="H14" s="135">
        <v>8390</v>
      </c>
      <c r="I14" s="112">
        <v>1796</v>
      </c>
      <c r="J14" s="151"/>
      <c r="K14" s="693">
        <f t="shared" si="2"/>
        <v>17.934738383920578</v>
      </c>
      <c r="L14" s="693">
        <f t="shared" si="3"/>
        <v>10.464221595280842</v>
      </c>
      <c r="M14" s="693">
        <f t="shared" si="4"/>
        <v>21.406436233611441</v>
      </c>
      <c r="O14" s="694">
        <f t="shared" si="5"/>
        <v>31.727561233623565</v>
      </c>
      <c r="P14" s="694">
        <f t="shared" si="6"/>
        <v>68.272438766376439</v>
      </c>
      <c r="S14" s="62"/>
      <c r="V14" s="62"/>
      <c r="W14" s="62"/>
      <c r="X14" s="62"/>
      <c r="Y14" s="62"/>
      <c r="Z14" s="62"/>
      <c r="AA14" s="62"/>
      <c r="AB14" s="62"/>
    </row>
    <row r="15" spans="1:28" x14ac:dyDescent="0.25">
      <c r="A15" s="127">
        <v>1975</v>
      </c>
      <c r="B15" s="159">
        <f t="shared" si="0"/>
        <v>13870</v>
      </c>
      <c r="C15" s="160">
        <f t="shared" si="1"/>
        <v>2278</v>
      </c>
      <c r="D15" s="135">
        <v>4236</v>
      </c>
      <c r="E15" s="135">
        <v>390</v>
      </c>
      <c r="F15" s="135">
        <v>0</v>
      </c>
      <c r="G15" s="135">
        <v>0</v>
      </c>
      <c r="H15" s="135">
        <v>9634</v>
      </c>
      <c r="I15" s="112">
        <v>1888</v>
      </c>
      <c r="J15" s="151"/>
      <c r="K15" s="693">
        <f t="shared" si="2"/>
        <v>16.423936553713052</v>
      </c>
      <c r="L15" s="693">
        <f t="shared" si="3"/>
        <v>9.2067988668555234</v>
      </c>
      <c r="M15" s="693">
        <f t="shared" si="4"/>
        <v>19.59725970521071</v>
      </c>
      <c r="O15" s="694">
        <f t="shared" si="5"/>
        <v>30.540735400144197</v>
      </c>
      <c r="P15" s="694">
        <f t="shared" si="6"/>
        <v>69.4592645998558</v>
      </c>
      <c r="S15" s="62"/>
      <c r="V15" s="62"/>
      <c r="W15" s="62"/>
      <c r="X15" s="62"/>
      <c r="Y15" s="62"/>
      <c r="Z15" s="62"/>
      <c r="AA15" s="62"/>
      <c r="AB15" s="62"/>
    </row>
    <row r="16" spans="1:28" x14ac:dyDescent="0.25">
      <c r="A16" s="127">
        <v>1976</v>
      </c>
      <c r="B16" s="159">
        <f t="shared" si="0"/>
        <v>15290</v>
      </c>
      <c r="C16" s="160">
        <f t="shared" si="1"/>
        <v>2280</v>
      </c>
      <c r="D16" s="135">
        <v>4767</v>
      </c>
      <c r="E16" s="135">
        <v>395</v>
      </c>
      <c r="F16" s="135">
        <v>0</v>
      </c>
      <c r="G16" s="135">
        <v>0</v>
      </c>
      <c r="H16" s="135">
        <v>10523</v>
      </c>
      <c r="I16" s="112">
        <v>1885</v>
      </c>
      <c r="J16" s="151"/>
      <c r="K16" s="693">
        <f t="shared" si="2"/>
        <v>14.911706998037932</v>
      </c>
      <c r="L16" s="693">
        <f t="shared" si="3"/>
        <v>8.2861338367946296</v>
      </c>
      <c r="M16" s="693">
        <f t="shared" si="4"/>
        <v>17.913142639931579</v>
      </c>
      <c r="O16" s="694">
        <f t="shared" si="5"/>
        <v>31.177240026160892</v>
      </c>
      <c r="P16" s="694">
        <f t="shared" si="6"/>
        <v>68.822759973839112</v>
      </c>
      <c r="S16" s="62"/>
      <c r="V16" s="62"/>
      <c r="W16" s="62"/>
      <c r="X16" s="62"/>
      <c r="Y16" s="62"/>
      <c r="Z16" s="62"/>
      <c r="AA16" s="62"/>
      <c r="AB16" s="62"/>
    </row>
    <row r="17" spans="1:28" x14ac:dyDescent="0.25">
      <c r="A17" s="127">
        <v>1977</v>
      </c>
      <c r="B17" s="159">
        <f t="shared" si="0"/>
        <v>17220</v>
      </c>
      <c r="C17" s="160">
        <f t="shared" si="1"/>
        <v>2681</v>
      </c>
      <c r="D17" s="135">
        <v>5888</v>
      </c>
      <c r="E17" s="135">
        <v>563</v>
      </c>
      <c r="F17" s="135">
        <v>0</v>
      </c>
      <c r="G17" s="135">
        <v>0</v>
      </c>
      <c r="H17" s="135">
        <v>11332</v>
      </c>
      <c r="I17" s="112">
        <v>2118</v>
      </c>
      <c r="J17" s="151"/>
      <c r="K17" s="693">
        <f t="shared" si="2"/>
        <v>15.569105691056912</v>
      </c>
      <c r="L17" s="693">
        <f t="shared" si="3"/>
        <v>9.561820652173914</v>
      </c>
      <c r="M17" s="693">
        <f t="shared" si="4"/>
        <v>18.690434168725734</v>
      </c>
      <c r="O17" s="694">
        <f t="shared" si="5"/>
        <v>34.192799070847855</v>
      </c>
      <c r="P17" s="694">
        <f t="shared" si="6"/>
        <v>65.807200929152145</v>
      </c>
      <c r="S17" s="62"/>
      <c r="V17" s="62"/>
      <c r="W17" s="62"/>
      <c r="X17" s="62"/>
      <c r="Y17" s="62"/>
      <c r="Z17" s="62"/>
      <c r="AA17" s="62"/>
      <c r="AB17" s="62"/>
    </row>
    <row r="18" spans="1:28" x14ac:dyDescent="0.25">
      <c r="A18" s="127">
        <v>1978</v>
      </c>
      <c r="B18" s="159">
        <f t="shared" si="0"/>
        <v>19150</v>
      </c>
      <c r="C18" s="160">
        <f t="shared" si="1"/>
        <v>3098</v>
      </c>
      <c r="D18" s="135">
        <v>6263</v>
      </c>
      <c r="E18" s="135">
        <v>662</v>
      </c>
      <c r="F18" s="135">
        <v>0</v>
      </c>
      <c r="G18" s="135">
        <v>0</v>
      </c>
      <c r="H18" s="135">
        <v>12887</v>
      </c>
      <c r="I18" s="112">
        <v>2436</v>
      </c>
      <c r="J18" s="151"/>
      <c r="K18" s="693">
        <f t="shared" si="2"/>
        <v>16.177545691906005</v>
      </c>
      <c r="L18" s="693">
        <f t="shared" si="3"/>
        <v>10.570014370110172</v>
      </c>
      <c r="M18" s="693">
        <f t="shared" si="4"/>
        <v>18.902770233568713</v>
      </c>
      <c r="O18" s="694">
        <f t="shared" si="5"/>
        <v>32.704960835509141</v>
      </c>
      <c r="P18" s="694">
        <f t="shared" si="6"/>
        <v>67.295039164490859</v>
      </c>
      <c r="S18" s="62"/>
      <c r="V18" s="62"/>
      <c r="W18" s="62"/>
      <c r="X18" s="62"/>
      <c r="Y18" s="62"/>
      <c r="Z18" s="62"/>
      <c r="AA18" s="62"/>
      <c r="AB18" s="62"/>
    </row>
    <row r="19" spans="1:28" s="1" customFormat="1" x14ac:dyDescent="0.25">
      <c r="A19" s="127">
        <v>1979</v>
      </c>
      <c r="B19" s="159">
        <f t="shared" si="0"/>
        <v>25789</v>
      </c>
      <c r="C19" s="160">
        <f t="shared" si="1"/>
        <v>4159</v>
      </c>
      <c r="D19" s="135">
        <v>8559</v>
      </c>
      <c r="E19" s="135">
        <v>999</v>
      </c>
      <c r="F19" s="135">
        <v>0</v>
      </c>
      <c r="G19" s="135">
        <v>0</v>
      </c>
      <c r="H19" s="135">
        <v>17230</v>
      </c>
      <c r="I19" s="112">
        <v>3160</v>
      </c>
      <c r="J19" s="161"/>
      <c r="K19" s="693">
        <f t="shared" si="2"/>
        <v>16.127030904649271</v>
      </c>
      <c r="L19" s="693">
        <f t="shared" si="3"/>
        <v>11.67192429022082</v>
      </c>
      <c r="M19" s="693">
        <f t="shared" si="4"/>
        <v>18.340104468949505</v>
      </c>
      <c r="N19" s="161"/>
      <c r="O19" s="694">
        <f t="shared" si="5"/>
        <v>33.188568769630464</v>
      </c>
      <c r="P19" s="694">
        <f t="shared" si="6"/>
        <v>66.811431230369536</v>
      </c>
      <c r="Q19" s="161"/>
      <c r="R19" s="161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</row>
    <row r="20" spans="1:28" ht="14.25" thickBot="1" x14ac:dyDescent="0.3">
      <c r="A20" s="531" t="s">
        <v>4</v>
      </c>
      <c r="B20" s="533">
        <f t="shared" si="0"/>
        <v>33939</v>
      </c>
      <c r="C20" s="534">
        <f t="shared" si="1"/>
        <v>5786</v>
      </c>
      <c r="D20" s="486">
        <v>11133</v>
      </c>
      <c r="E20" s="535">
        <v>1370</v>
      </c>
      <c r="F20" s="535">
        <v>0</v>
      </c>
      <c r="G20" s="535">
        <v>0</v>
      </c>
      <c r="H20" s="535">
        <v>22806</v>
      </c>
      <c r="I20" s="536">
        <v>4416</v>
      </c>
      <c r="J20" s="151"/>
      <c r="K20" s="693">
        <f t="shared" si="2"/>
        <v>17.048233595568522</v>
      </c>
      <c r="L20" s="693">
        <f t="shared" si="3"/>
        <v>12.305757657414892</v>
      </c>
      <c r="M20" s="693">
        <f t="shared" si="4"/>
        <v>19.363325440673506</v>
      </c>
      <c r="O20" s="694">
        <f t="shared" si="5"/>
        <v>32.802970034473617</v>
      </c>
      <c r="P20" s="694">
        <f t="shared" si="6"/>
        <v>67.197029965526383</v>
      </c>
      <c r="S20" s="62"/>
      <c r="V20" s="62"/>
      <c r="W20" s="62"/>
      <c r="X20" s="62"/>
      <c r="Y20" s="62"/>
      <c r="Z20" s="62"/>
      <c r="AA20" s="62"/>
      <c r="AB20" s="62"/>
    </row>
    <row r="21" spans="1:28" x14ac:dyDescent="0.25">
      <c r="A21" s="529" t="s">
        <v>5</v>
      </c>
      <c r="B21" s="155">
        <f t="shared" si="0"/>
        <v>44731</v>
      </c>
      <c r="C21" s="156">
        <f t="shared" si="1"/>
        <v>7595</v>
      </c>
      <c r="D21" s="123">
        <v>13663</v>
      </c>
      <c r="E21" s="157">
        <v>1652</v>
      </c>
      <c r="F21" s="157">
        <v>16</v>
      </c>
      <c r="G21" s="157">
        <v>1</v>
      </c>
      <c r="H21" s="157">
        <v>31052</v>
      </c>
      <c r="I21" s="158">
        <v>5942</v>
      </c>
      <c r="J21" s="151"/>
      <c r="K21" s="693">
        <f t="shared" si="2"/>
        <v>16.979276117234132</v>
      </c>
      <c r="L21" s="693">
        <f t="shared" si="3"/>
        <v>12.084216682506032</v>
      </c>
      <c r="M21" s="693">
        <f t="shared" si="4"/>
        <v>19.135643436815663</v>
      </c>
      <c r="O21" s="694">
        <f t="shared" si="5"/>
        <v>30.580581699492519</v>
      </c>
      <c r="P21" s="694">
        <f t="shared" si="6"/>
        <v>69.419418300507488</v>
      </c>
      <c r="S21" s="62"/>
      <c r="V21" s="62"/>
      <c r="W21" s="62"/>
      <c r="X21" s="62"/>
      <c r="Y21" s="62"/>
      <c r="Z21" s="62"/>
      <c r="AA21" s="62"/>
      <c r="AB21" s="62"/>
    </row>
    <row r="22" spans="1:28" x14ac:dyDescent="0.25">
      <c r="A22" s="134" t="s">
        <v>6</v>
      </c>
      <c r="B22" s="159">
        <f t="shared" si="0"/>
        <v>54208</v>
      </c>
      <c r="C22" s="160">
        <f t="shared" si="1"/>
        <v>9143</v>
      </c>
      <c r="D22" s="12">
        <v>15655</v>
      </c>
      <c r="E22" s="135">
        <v>1753</v>
      </c>
      <c r="F22" s="135">
        <v>65</v>
      </c>
      <c r="G22" s="135">
        <v>2</v>
      </c>
      <c r="H22" s="135">
        <v>38488</v>
      </c>
      <c r="I22" s="112">
        <v>7388</v>
      </c>
      <c r="J22" s="151"/>
      <c r="K22" s="693">
        <f t="shared" si="2"/>
        <v>16.866514167650532</v>
      </c>
      <c r="L22" s="693">
        <f t="shared" si="3"/>
        <v>11.164122137404581</v>
      </c>
      <c r="M22" s="693">
        <f t="shared" si="4"/>
        <v>19.195593431718976</v>
      </c>
      <c r="O22" s="694">
        <f t="shared" si="5"/>
        <v>28.99940968122786</v>
      </c>
      <c r="P22" s="694">
        <f t="shared" si="6"/>
        <v>71.00059031877214</v>
      </c>
      <c r="S22" s="62"/>
      <c r="V22" s="62"/>
      <c r="W22" s="62"/>
      <c r="X22" s="62"/>
      <c r="Y22" s="62"/>
      <c r="Z22" s="62"/>
      <c r="AA22" s="62"/>
      <c r="AB22" s="62"/>
    </row>
    <row r="23" spans="1:28" x14ac:dyDescent="0.25">
      <c r="A23" s="134" t="s">
        <v>7</v>
      </c>
      <c r="B23" s="159">
        <f t="shared" si="0"/>
        <v>60282</v>
      </c>
      <c r="C23" s="160">
        <f t="shared" si="1"/>
        <v>10248</v>
      </c>
      <c r="D23" s="12">
        <v>17908</v>
      </c>
      <c r="E23" s="135">
        <v>2027</v>
      </c>
      <c r="F23" s="135">
        <v>127</v>
      </c>
      <c r="G23" s="135">
        <v>2</v>
      </c>
      <c r="H23" s="135">
        <v>42247</v>
      </c>
      <c r="I23" s="112">
        <v>8219</v>
      </c>
      <c r="J23" s="151"/>
      <c r="K23" s="693">
        <f t="shared" si="2"/>
        <v>17.000099532198668</v>
      </c>
      <c r="L23" s="693">
        <f t="shared" si="3"/>
        <v>11.250346548378154</v>
      </c>
      <c r="M23" s="693">
        <f t="shared" si="4"/>
        <v>19.454635832130094</v>
      </c>
      <c r="O23" s="694">
        <f t="shared" si="5"/>
        <v>29.917720049102552</v>
      </c>
      <c r="P23" s="694">
        <f t="shared" si="6"/>
        <v>70.082279950897444</v>
      </c>
      <c r="S23" s="62"/>
      <c r="V23" s="62"/>
      <c r="W23" s="62"/>
      <c r="X23" s="62"/>
      <c r="Y23" s="62"/>
      <c r="Z23" s="62"/>
      <c r="AA23" s="62"/>
      <c r="AB23" s="62"/>
    </row>
    <row r="24" spans="1:28" x14ac:dyDescent="0.25">
      <c r="A24" s="134" t="s">
        <v>8</v>
      </c>
      <c r="B24" s="159">
        <f t="shared" si="0"/>
        <v>62862</v>
      </c>
      <c r="C24" s="160">
        <f t="shared" si="1"/>
        <v>11014</v>
      </c>
      <c r="D24" s="12">
        <v>18242</v>
      </c>
      <c r="E24" s="135">
        <v>2101</v>
      </c>
      <c r="F24" s="135">
        <v>176</v>
      </c>
      <c r="G24" s="135">
        <v>2</v>
      </c>
      <c r="H24" s="135">
        <v>44444</v>
      </c>
      <c r="I24" s="112">
        <v>8911</v>
      </c>
      <c r="J24" s="151"/>
      <c r="K24" s="693">
        <f t="shared" si="2"/>
        <v>17.520918838089784</v>
      </c>
      <c r="L24" s="693">
        <f t="shared" si="3"/>
        <v>11.418177869475512</v>
      </c>
      <c r="M24" s="693">
        <f t="shared" si="4"/>
        <v>20.049950499504995</v>
      </c>
      <c r="O24" s="694">
        <f t="shared" si="5"/>
        <v>29.29909961502975</v>
      </c>
      <c r="P24" s="694">
        <f t="shared" si="6"/>
        <v>70.700900384970254</v>
      </c>
      <c r="S24" s="62"/>
      <c r="V24" s="62"/>
      <c r="W24" s="62"/>
      <c r="X24" s="62"/>
      <c r="Y24" s="62"/>
      <c r="Z24" s="62"/>
      <c r="AA24" s="62"/>
      <c r="AB24" s="62"/>
    </row>
    <row r="25" spans="1:28" x14ac:dyDescent="0.25">
      <c r="A25" s="134" t="s">
        <v>9</v>
      </c>
      <c r="B25" s="159">
        <f t="shared" si="0"/>
        <v>68178</v>
      </c>
      <c r="C25" s="160">
        <f t="shared" si="1"/>
        <v>12452</v>
      </c>
      <c r="D25" s="12">
        <v>19155</v>
      </c>
      <c r="E25" s="135">
        <v>2429</v>
      </c>
      <c r="F25" s="135">
        <v>207</v>
      </c>
      <c r="G25" s="135">
        <v>3</v>
      </c>
      <c r="H25" s="135">
        <v>48816</v>
      </c>
      <c r="I25" s="112">
        <v>10020</v>
      </c>
      <c r="J25" s="151"/>
      <c r="K25" s="693">
        <f t="shared" si="2"/>
        <v>18.263956114875764</v>
      </c>
      <c r="L25" s="693">
        <f t="shared" si="3"/>
        <v>12.560685879557898</v>
      </c>
      <c r="M25" s="693">
        <f t="shared" si="4"/>
        <v>20.526057030481809</v>
      </c>
      <c r="O25" s="694">
        <f t="shared" si="5"/>
        <v>28.399190354659858</v>
      </c>
      <c r="P25" s="694">
        <f t="shared" si="6"/>
        <v>71.600809645340149</v>
      </c>
      <c r="S25" s="62"/>
      <c r="V25" s="62"/>
      <c r="W25" s="62"/>
      <c r="X25" s="62"/>
      <c r="Y25" s="62"/>
      <c r="Z25" s="62"/>
      <c r="AA25" s="62"/>
      <c r="AB25" s="62"/>
    </row>
    <row r="26" spans="1:28" x14ac:dyDescent="0.25">
      <c r="A26" s="134" t="s">
        <v>10</v>
      </c>
      <c r="B26" s="159">
        <f t="shared" si="0"/>
        <v>69962</v>
      </c>
      <c r="C26" s="160">
        <f t="shared" si="1"/>
        <v>13341</v>
      </c>
      <c r="D26" s="12">
        <v>19878</v>
      </c>
      <c r="E26" s="135">
        <v>2804</v>
      </c>
      <c r="F26" s="135">
        <v>221</v>
      </c>
      <c r="G26" s="135">
        <v>6</v>
      </c>
      <c r="H26" s="135">
        <v>49863</v>
      </c>
      <c r="I26" s="112">
        <v>10531</v>
      </c>
      <c r="J26" s="151"/>
      <c r="K26" s="693">
        <f t="shared" si="2"/>
        <v>19.068923129698977</v>
      </c>
      <c r="L26" s="693">
        <f t="shared" si="3"/>
        <v>13.980795064431067</v>
      </c>
      <c r="M26" s="693">
        <f t="shared" si="4"/>
        <v>21.119868439524296</v>
      </c>
      <c r="O26" s="694">
        <f t="shared" si="5"/>
        <v>28.72845258854807</v>
      </c>
      <c r="P26" s="694">
        <f t="shared" si="6"/>
        <v>71.271547411451934</v>
      </c>
      <c r="S26" s="62"/>
      <c r="V26" s="62"/>
      <c r="W26" s="62"/>
      <c r="X26" s="62"/>
      <c r="Y26" s="62"/>
      <c r="Z26" s="62"/>
      <c r="AA26" s="62"/>
      <c r="AB26" s="62"/>
    </row>
    <row r="27" spans="1:28" x14ac:dyDescent="0.25">
      <c r="A27" s="134" t="s">
        <v>11</v>
      </c>
      <c r="B27" s="159">
        <f t="shared" si="0"/>
        <v>70364</v>
      </c>
      <c r="C27" s="160">
        <f t="shared" si="1"/>
        <v>13959</v>
      </c>
      <c r="D27" s="12">
        <v>20065</v>
      </c>
      <c r="E27" s="135">
        <v>3134</v>
      </c>
      <c r="F27" s="135">
        <v>222</v>
      </c>
      <c r="G27" s="135">
        <v>4</v>
      </c>
      <c r="H27" s="135">
        <v>50077</v>
      </c>
      <c r="I27" s="112">
        <v>10821</v>
      </c>
      <c r="J27" s="151"/>
      <c r="K27" s="693">
        <f t="shared" si="2"/>
        <v>19.838269569666306</v>
      </c>
      <c r="L27" s="693">
        <f t="shared" si="3"/>
        <v>15.468033716172918</v>
      </c>
      <c r="M27" s="693">
        <f t="shared" si="4"/>
        <v>21.608722567246442</v>
      </c>
      <c r="O27" s="694">
        <f t="shared" si="5"/>
        <v>28.831504746745495</v>
      </c>
      <c r="P27" s="694">
        <f t="shared" si="6"/>
        <v>71.168495253254505</v>
      </c>
      <c r="S27" s="62"/>
      <c r="V27" s="62"/>
      <c r="W27" s="62"/>
      <c r="X27" s="62"/>
      <c r="Y27" s="62"/>
      <c r="Z27" s="62"/>
      <c r="AA27" s="62"/>
      <c r="AB27" s="62"/>
    </row>
    <row r="28" spans="1:28" x14ac:dyDescent="0.25">
      <c r="A28" s="134" t="s">
        <v>12</v>
      </c>
      <c r="B28" s="159">
        <f t="shared" si="0"/>
        <v>75117</v>
      </c>
      <c r="C28" s="160">
        <f t="shared" si="1"/>
        <v>15565</v>
      </c>
      <c r="D28" s="12">
        <v>21011</v>
      </c>
      <c r="E28" s="135">
        <v>3562</v>
      </c>
      <c r="F28" s="135">
        <v>274</v>
      </c>
      <c r="G28" s="135">
        <v>19</v>
      </c>
      <c r="H28" s="135">
        <v>53832</v>
      </c>
      <c r="I28" s="112">
        <v>11984</v>
      </c>
      <c r="J28" s="151"/>
      <c r="K28" s="693">
        <f t="shared" si="2"/>
        <v>20.721008559979765</v>
      </c>
      <c r="L28" s="693">
        <f t="shared" si="3"/>
        <v>16.824054498473103</v>
      </c>
      <c r="M28" s="693">
        <f t="shared" si="4"/>
        <v>22.261851686729084</v>
      </c>
      <c r="O28" s="694">
        <f t="shared" si="5"/>
        <v>28.335796157993531</v>
      </c>
      <c r="P28" s="694">
        <f t="shared" si="6"/>
        <v>71.664203842006472</v>
      </c>
      <c r="S28" s="62"/>
      <c r="V28" s="62"/>
      <c r="W28" s="62"/>
      <c r="X28" s="62"/>
      <c r="Y28" s="62"/>
      <c r="Z28" s="62"/>
      <c r="AA28" s="62"/>
      <c r="AB28" s="62"/>
    </row>
    <row r="29" spans="1:28" x14ac:dyDescent="0.25">
      <c r="A29" s="134" t="s">
        <v>13</v>
      </c>
      <c r="B29" s="159">
        <f t="shared" si="0"/>
        <v>81171</v>
      </c>
      <c r="C29" s="160">
        <f t="shared" si="1"/>
        <v>17563</v>
      </c>
      <c r="D29" s="12">
        <v>22901</v>
      </c>
      <c r="E29" s="135">
        <v>4174</v>
      </c>
      <c r="F29" s="135">
        <v>345</v>
      </c>
      <c r="G29" s="135">
        <v>28</v>
      </c>
      <c r="H29" s="135">
        <v>57925</v>
      </c>
      <c r="I29" s="112">
        <v>13361</v>
      </c>
      <c r="J29" s="151"/>
      <c r="K29" s="693">
        <f t="shared" si="2"/>
        <v>21.637037858348425</v>
      </c>
      <c r="L29" s="693">
        <f t="shared" si="3"/>
        <v>18.076228168287017</v>
      </c>
      <c r="M29" s="693">
        <f t="shared" si="4"/>
        <v>23.066033664220974</v>
      </c>
      <c r="O29" s="694">
        <f t="shared" si="5"/>
        <v>28.638306784442719</v>
      </c>
      <c r="P29" s="694">
        <f t="shared" si="6"/>
        <v>71.361693215557281</v>
      </c>
      <c r="S29" s="62"/>
      <c r="V29" s="62"/>
      <c r="W29" s="62"/>
      <c r="X29" s="62"/>
      <c r="Y29" s="62"/>
      <c r="Z29" s="62"/>
      <c r="AA29" s="62"/>
      <c r="AB29" s="62"/>
    </row>
    <row r="30" spans="1:28" ht="14.25" thickBot="1" x14ac:dyDescent="0.3">
      <c r="A30" s="531" t="s">
        <v>14</v>
      </c>
      <c r="B30" s="533">
        <f t="shared" si="0"/>
        <v>86911</v>
      </c>
      <c r="C30" s="534">
        <f t="shared" si="1"/>
        <v>19560</v>
      </c>
      <c r="D30" s="486">
        <v>25042</v>
      </c>
      <c r="E30" s="535">
        <v>4978</v>
      </c>
      <c r="F30" s="535">
        <v>384</v>
      </c>
      <c r="G30" s="535">
        <v>35</v>
      </c>
      <c r="H30" s="535">
        <v>61485</v>
      </c>
      <c r="I30" s="536">
        <v>14547</v>
      </c>
      <c r="J30" s="151"/>
      <c r="K30" s="693">
        <f t="shared" si="2"/>
        <v>22.505781776760134</v>
      </c>
      <c r="L30" s="693">
        <f t="shared" si="3"/>
        <v>19.71603870054275</v>
      </c>
      <c r="M30" s="693">
        <f t="shared" si="4"/>
        <v>23.659429129055866</v>
      </c>
      <c r="O30" s="694">
        <f t="shared" si="5"/>
        <v>29.255215105107524</v>
      </c>
      <c r="P30" s="694">
        <f t="shared" si="6"/>
        <v>70.744784894892476</v>
      </c>
      <c r="S30" s="62"/>
      <c r="V30" s="62"/>
      <c r="W30" s="62"/>
      <c r="X30" s="62"/>
      <c r="Y30" s="62"/>
      <c r="Z30" s="62"/>
      <c r="AA30" s="62"/>
      <c r="AB30" s="62"/>
    </row>
    <row r="31" spans="1:28" x14ac:dyDescent="0.25">
      <c r="A31" s="529" t="s">
        <v>15</v>
      </c>
      <c r="B31" s="155">
        <f t="shared" si="0"/>
        <v>91304</v>
      </c>
      <c r="C31" s="156">
        <f t="shared" si="1"/>
        <v>21604</v>
      </c>
      <c r="D31" s="123">
        <v>26869</v>
      </c>
      <c r="E31" s="157">
        <v>5717</v>
      </c>
      <c r="F31" s="157">
        <v>464</v>
      </c>
      <c r="G31" s="157">
        <v>42</v>
      </c>
      <c r="H31" s="157">
        <v>63971</v>
      </c>
      <c r="I31" s="158">
        <v>15845</v>
      </c>
      <c r="J31" s="151"/>
      <c r="K31" s="693">
        <f t="shared" si="2"/>
        <v>23.66161394900552</v>
      </c>
      <c r="L31" s="693">
        <f t="shared" si="3"/>
        <v>21.069769143526141</v>
      </c>
      <c r="M31" s="693">
        <f t="shared" si="4"/>
        <v>24.769035969423644</v>
      </c>
      <c r="O31" s="694">
        <f t="shared" si="5"/>
        <v>29.936256900026287</v>
      </c>
      <c r="P31" s="694">
        <f t="shared" si="6"/>
        <v>70.063743099973721</v>
      </c>
      <c r="S31" s="62"/>
      <c r="V31" s="62"/>
      <c r="W31" s="62"/>
      <c r="X31" s="62"/>
      <c r="Y31" s="62"/>
      <c r="Z31" s="62"/>
      <c r="AA31" s="62"/>
      <c r="AB31" s="62"/>
    </row>
    <row r="32" spans="1:28" x14ac:dyDescent="0.25">
      <c r="A32" s="134" t="s">
        <v>16</v>
      </c>
      <c r="B32" s="159">
        <f t="shared" si="0"/>
        <v>96577</v>
      </c>
      <c r="C32" s="160">
        <f t="shared" si="1"/>
        <v>23799</v>
      </c>
      <c r="D32" s="12">
        <v>29095</v>
      </c>
      <c r="E32" s="135">
        <v>6301</v>
      </c>
      <c r="F32" s="135">
        <v>589</v>
      </c>
      <c r="G32" s="135">
        <v>50</v>
      </c>
      <c r="H32" s="135">
        <v>66893</v>
      </c>
      <c r="I32" s="112">
        <v>17448</v>
      </c>
      <c r="J32" s="151"/>
      <c r="K32" s="693">
        <f t="shared" si="2"/>
        <v>24.642513227787155</v>
      </c>
      <c r="L32" s="693">
        <f t="shared" si="3"/>
        <v>21.395364506131248</v>
      </c>
      <c r="M32" s="693">
        <f t="shared" si="4"/>
        <v>26.083446698458733</v>
      </c>
      <c r="O32" s="694">
        <f t="shared" si="5"/>
        <v>30.736096586143695</v>
      </c>
      <c r="P32" s="694">
        <f t="shared" si="6"/>
        <v>69.263903413856298</v>
      </c>
      <c r="S32" s="62"/>
      <c r="V32" s="62"/>
      <c r="W32" s="62"/>
      <c r="X32" s="62"/>
      <c r="Y32" s="62"/>
      <c r="Z32" s="62"/>
      <c r="AA32" s="62"/>
      <c r="AB32" s="62"/>
    </row>
    <row r="33" spans="1:28" x14ac:dyDescent="0.25">
      <c r="A33" s="134" t="s">
        <v>17</v>
      </c>
      <c r="B33" s="159">
        <f t="shared" si="0"/>
        <v>103974</v>
      </c>
      <c r="C33" s="160">
        <f t="shared" si="1"/>
        <v>26583</v>
      </c>
      <c r="D33" s="12">
        <v>31185</v>
      </c>
      <c r="E33" s="135">
        <v>7113</v>
      </c>
      <c r="F33" s="135">
        <v>702</v>
      </c>
      <c r="G33" s="135">
        <v>77</v>
      </c>
      <c r="H33" s="135">
        <v>72087</v>
      </c>
      <c r="I33" s="112">
        <v>19393</v>
      </c>
      <c r="J33" s="151"/>
      <c r="K33" s="693">
        <f t="shared" si="2"/>
        <v>25.566968665243234</v>
      </c>
      <c r="L33" s="693">
        <f t="shared" si="3"/>
        <v>22.54837394549503</v>
      </c>
      <c r="M33" s="693">
        <f t="shared" si="4"/>
        <v>26.902215378639699</v>
      </c>
      <c r="O33" s="694">
        <f t="shared" si="5"/>
        <v>30.668243984072941</v>
      </c>
      <c r="P33" s="694">
        <f t="shared" si="6"/>
        <v>69.331756015927056</v>
      </c>
      <c r="S33" s="62"/>
      <c r="V33" s="62"/>
      <c r="W33" s="62"/>
      <c r="X33" s="62"/>
      <c r="Y33" s="62"/>
      <c r="Z33" s="62"/>
      <c r="AA33" s="62"/>
      <c r="AB33" s="62"/>
    </row>
    <row r="34" spans="1:28" x14ac:dyDescent="0.25">
      <c r="A34" s="134" t="s">
        <v>18</v>
      </c>
      <c r="B34" s="159">
        <f t="shared" si="0"/>
        <v>109983</v>
      </c>
      <c r="C34" s="160">
        <f t="shared" si="1"/>
        <v>29606</v>
      </c>
      <c r="D34" s="12">
        <v>32577</v>
      </c>
      <c r="E34" s="135">
        <v>7947</v>
      </c>
      <c r="F34" s="135">
        <v>1067</v>
      </c>
      <c r="G34" s="135">
        <v>155</v>
      </c>
      <c r="H34" s="135">
        <v>76339</v>
      </c>
      <c r="I34" s="112">
        <v>21504</v>
      </c>
      <c r="J34" s="151"/>
      <c r="K34" s="693">
        <f t="shared" si="2"/>
        <v>26.918705618140987</v>
      </c>
      <c r="L34" s="693">
        <f t="shared" si="3"/>
        <v>24.081559862085363</v>
      </c>
      <c r="M34" s="693">
        <f t="shared" si="4"/>
        <v>28.169087884305533</v>
      </c>
      <c r="O34" s="694">
        <f t="shared" si="5"/>
        <v>30.590182119054766</v>
      </c>
      <c r="P34" s="694">
        <f t="shared" si="6"/>
        <v>69.409817880945241</v>
      </c>
      <c r="S34" s="62"/>
      <c r="V34" s="62"/>
      <c r="W34" s="62"/>
      <c r="X34" s="62"/>
      <c r="Y34" s="62"/>
      <c r="Z34" s="62"/>
      <c r="AA34" s="62"/>
      <c r="AB34" s="62"/>
    </row>
    <row r="35" spans="1:28" x14ac:dyDescent="0.25">
      <c r="A35" s="134" t="s">
        <v>19</v>
      </c>
      <c r="B35" s="159">
        <f t="shared" si="0"/>
        <v>113836</v>
      </c>
      <c r="C35" s="160">
        <f t="shared" si="1"/>
        <v>31787</v>
      </c>
      <c r="D35" s="12">
        <f>33902+718</f>
        <v>34620</v>
      </c>
      <c r="E35" s="135">
        <f>8557+81</f>
        <v>8638</v>
      </c>
      <c r="F35" s="135">
        <v>1081</v>
      </c>
      <c r="G35" s="135">
        <v>174</v>
      </c>
      <c r="H35" s="135">
        <f>77745+390</f>
        <v>78135</v>
      </c>
      <c r="I35" s="112">
        <f>22944+31</f>
        <v>22975</v>
      </c>
      <c r="J35" s="151"/>
      <c r="K35" s="693">
        <f t="shared" si="2"/>
        <v>27.923503988193545</v>
      </c>
      <c r="L35" s="693">
        <f t="shared" si="3"/>
        <v>24.682781994902104</v>
      </c>
      <c r="M35" s="693">
        <f t="shared" si="4"/>
        <v>29.40423625775901</v>
      </c>
      <c r="O35" s="694">
        <f t="shared" si="5"/>
        <v>31.361783618538951</v>
      </c>
      <c r="P35" s="694">
        <f t="shared" si="6"/>
        <v>68.638216381461049</v>
      </c>
      <c r="S35" s="62"/>
      <c r="V35" s="62"/>
      <c r="W35" s="62"/>
      <c r="X35" s="62"/>
      <c r="Y35" s="62"/>
      <c r="Z35" s="62"/>
      <c r="AA35" s="62"/>
      <c r="AB35" s="62"/>
    </row>
    <row r="36" spans="1:28" x14ac:dyDescent="0.25">
      <c r="A36" s="134" t="s">
        <v>20</v>
      </c>
      <c r="B36" s="159">
        <f t="shared" si="0"/>
        <v>126358</v>
      </c>
      <c r="C36" s="160">
        <f t="shared" si="1"/>
        <v>36265</v>
      </c>
      <c r="D36" s="12">
        <v>38485</v>
      </c>
      <c r="E36" s="135">
        <v>10082</v>
      </c>
      <c r="F36" s="135">
        <v>1234</v>
      </c>
      <c r="G36" s="135">
        <v>202</v>
      </c>
      <c r="H36" s="135">
        <v>86639</v>
      </c>
      <c r="I36" s="112">
        <v>25981</v>
      </c>
      <c r="J36" s="151"/>
      <c r="K36" s="693">
        <f t="shared" si="2"/>
        <v>28.700201016160431</v>
      </c>
      <c r="L36" s="693">
        <f t="shared" si="3"/>
        <v>25.891890530980135</v>
      </c>
      <c r="M36" s="693">
        <f t="shared" si="4"/>
        <v>29.98764990362308</v>
      </c>
      <c r="O36" s="694">
        <f t="shared" si="5"/>
        <v>31.433704237167415</v>
      </c>
      <c r="P36" s="694">
        <f t="shared" si="6"/>
        <v>68.566295762832581</v>
      </c>
      <c r="S36" s="62"/>
      <c r="V36" s="62"/>
      <c r="W36" s="62"/>
      <c r="X36" s="62"/>
      <c r="Y36" s="62"/>
      <c r="Z36" s="62"/>
      <c r="AA36" s="62"/>
      <c r="AB36" s="62"/>
    </row>
    <row r="37" spans="1:28" x14ac:dyDescent="0.25">
      <c r="A37" s="134" t="s">
        <v>21</v>
      </c>
      <c r="B37" s="159">
        <f t="shared" si="0"/>
        <v>151358</v>
      </c>
      <c r="C37" s="160">
        <f t="shared" si="1"/>
        <v>44344</v>
      </c>
      <c r="D37" s="12">
        <v>46569</v>
      </c>
      <c r="E37" s="135">
        <v>12399</v>
      </c>
      <c r="F37" s="135">
        <v>1619</v>
      </c>
      <c r="G37" s="135">
        <v>270</v>
      </c>
      <c r="H37" s="135">
        <v>103170</v>
      </c>
      <c r="I37" s="112">
        <v>31675</v>
      </c>
      <c r="J37" s="151"/>
      <c r="K37" s="693">
        <f t="shared" si="2"/>
        <v>29.297427291586835</v>
      </c>
      <c r="L37" s="693">
        <f t="shared" si="3"/>
        <v>26.290777787000913</v>
      </c>
      <c r="M37" s="693">
        <f t="shared" si="4"/>
        <v>30.701754385964914</v>
      </c>
      <c r="O37" s="694">
        <f t="shared" si="5"/>
        <v>31.837101441615246</v>
      </c>
      <c r="P37" s="694">
        <f t="shared" si="6"/>
        <v>68.162898558384754</v>
      </c>
      <c r="S37" s="62"/>
      <c r="V37" s="62"/>
      <c r="W37" s="62"/>
      <c r="X37" s="62"/>
      <c r="Y37" s="62"/>
      <c r="Z37" s="62"/>
      <c r="AA37" s="62"/>
      <c r="AB37" s="62"/>
    </row>
    <row r="38" spans="1:28" x14ac:dyDescent="0.25">
      <c r="A38" s="134" t="s">
        <v>22</v>
      </c>
      <c r="B38" s="159">
        <f t="shared" si="0"/>
        <v>179773</v>
      </c>
      <c r="C38" s="160">
        <f t="shared" si="1"/>
        <v>54541</v>
      </c>
      <c r="D38" s="12">
        <v>55519</v>
      </c>
      <c r="E38" s="28">
        <v>15389</v>
      </c>
      <c r="F38" s="12">
        <v>2031</v>
      </c>
      <c r="G38" s="28">
        <v>366</v>
      </c>
      <c r="H38" s="12">
        <v>122223</v>
      </c>
      <c r="I38" s="39">
        <v>38786</v>
      </c>
      <c r="J38" s="151"/>
      <c r="K38" s="693">
        <f t="shared" si="2"/>
        <v>30.338816173730205</v>
      </c>
      <c r="L38" s="693">
        <f t="shared" si="3"/>
        <v>27.376194613379667</v>
      </c>
      <c r="M38" s="693">
        <f t="shared" si="4"/>
        <v>31.733798057648727</v>
      </c>
      <c r="O38" s="694">
        <f t="shared" si="5"/>
        <v>32.012593659782056</v>
      </c>
      <c r="P38" s="694">
        <f t="shared" si="6"/>
        <v>67.987406340217944</v>
      </c>
      <c r="S38" s="62"/>
      <c r="V38" s="62"/>
      <c r="W38" s="62"/>
      <c r="X38" s="62"/>
      <c r="Y38" s="62"/>
      <c r="Z38" s="62"/>
      <c r="AA38" s="62"/>
      <c r="AB38" s="62"/>
    </row>
    <row r="39" spans="1:28" x14ac:dyDescent="0.25">
      <c r="A39" s="134" t="s">
        <v>23</v>
      </c>
      <c r="B39" s="159">
        <f t="shared" si="0"/>
        <v>204773</v>
      </c>
      <c r="C39" s="160">
        <f t="shared" si="1"/>
        <v>66529</v>
      </c>
      <c r="D39" s="12">
        <v>61673</v>
      </c>
      <c r="E39" s="28">
        <v>18415</v>
      </c>
      <c r="F39" s="12">
        <v>2600</v>
      </c>
      <c r="G39" s="28">
        <v>539</v>
      </c>
      <c r="H39" s="12">
        <v>140500</v>
      </c>
      <c r="I39" s="39">
        <v>47575</v>
      </c>
      <c r="J39" s="151"/>
      <c r="K39" s="693">
        <f t="shared" si="2"/>
        <v>32.489146518339815</v>
      </c>
      <c r="L39" s="693">
        <f t="shared" si="3"/>
        <v>29.489832433525741</v>
      </c>
      <c r="M39" s="693">
        <f t="shared" si="4"/>
        <v>33.861209964412815</v>
      </c>
      <c r="O39" s="694">
        <f t="shared" si="5"/>
        <v>31.38743877366645</v>
      </c>
      <c r="P39" s="694">
        <f t="shared" si="6"/>
        <v>68.612561226333554</v>
      </c>
      <c r="S39" s="62"/>
      <c r="V39" s="62"/>
      <c r="W39" s="62"/>
      <c r="X39" s="62"/>
      <c r="Y39" s="62"/>
      <c r="Z39" s="62"/>
      <c r="AA39" s="62"/>
      <c r="AB39" s="62"/>
    </row>
    <row r="40" spans="1:28" ht="14.25" thickBot="1" x14ac:dyDescent="0.3">
      <c r="A40" s="531" t="s">
        <v>24</v>
      </c>
      <c r="B40" s="533">
        <f t="shared" si="0"/>
        <v>229437</v>
      </c>
      <c r="C40" s="534">
        <f t="shared" si="1"/>
        <v>80072</v>
      </c>
      <c r="D40" s="486">
        <v>68841</v>
      </c>
      <c r="E40" s="451">
        <v>22533</v>
      </c>
      <c r="F40" s="486">
        <v>2657</v>
      </c>
      <c r="G40" s="451">
        <v>633</v>
      </c>
      <c r="H40" s="486">
        <v>157939</v>
      </c>
      <c r="I40" s="517">
        <v>56906</v>
      </c>
      <c r="J40" s="151"/>
      <c r="K40" s="693">
        <f t="shared" si="2"/>
        <v>34.89934055971792</v>
      </c>
      <c r="L40" s="693">
        <f t="shared" si="3"/>
        <v>32.400906319057874</v>
      </c>
      <c r="M40" s="693">
        <f t="shared" si="4"/>
        <v>36.030366154021486</v>
      </c>
      <c r="O40" s="694">
        <f t="shared" si="5"/>
        <v>31.162367011423616</v>
      </c>
      <c r="P40" s="694">
        <f t="shared" si="6"/>
        <v>68.837632988576388</v>
      </c>
      <c r="S40" s="62"/>
      <c r="V40" s="62"/>
      <c r="W40" s="62"/>
      <c r="X40" s="62"/>
      <c r="Y40" s="62"/>
      <c r="Z40" s="62"/>
      <c r="AA40" s="62"/>
      <c r="AB40" s="62"/>
    </row>
    <row r="41" spans="1:28" x14ac:dyDescent="0.25">
      <c r="A41" s="529" t="s">
        <v>25</v>
      </c>
      <c r="B41" s="155">
        <f t="shared" si="0"/>
        <v>243270</v>
      </c>
      <c r="C41" s="156">
        <f t="shared" si="1"/>
        <v>91677</v>
      </c>
      <c r="D41" s="123">
        <v>71680</v>
      </c>
      <c r="E41" s="512">
        <v>25312</v>
      </c>
      <c r="F41" s="123">
        <v>3016</v>
      </c>
      <c r="G41" s="512">
        <v>770</v>
      </c>
      <c r="H41" s="123">
        <v>168574</v>
      </c>
      <c r="I41" s="513">
        <v>65595</v>
      </c>
      <c r="J41" s="151"/>
      <c r="K41" s="693">
        <f t="shared" si="2"/>
        <v>37.685287951658651</v>
      </c>
      <c r="L41" s="693">
        <f t="shared" si="3"/>
        <v>34.917532397986506</v>
      </c>
      <c r="M41" s="693">
        <f t="shared" si="4"/>
        <v>38.911694567371008</v>
      </c>
      <c r="O41" s="694">
        <f t="shared" si="5"/>
        <v>30.704978007974677</v>
      </c>
      <c r="P41" s="694">
        <f t="shared" si="6"/>
        <v>69.295021992025326</v>
      </c>
      <c r="S41" s="62"/>
      <c r="V41" s="62"/>
      <c r="W41" s="62"/>
      <c r="X41" s="62"/>
      <c r="Y41" s="62"/>
      <c r="Z41" s="62"/>
      <c r="AA41" s="62"/>
      <c r="AB41" s="62"/>
    </row>
    <row r="42" spans="1:28" x14ac:dyDescent="0.25">
      <c r="A42" s="134" t="s">
        <v>26</v>
      </c>
      <c r="B42" s="159">
        <f t="shared" si="0"/>
        <v>262867</v>
      </c>
      <c r="C42" s="160">
        <f t="shared" si="1"/>
        <v>104237</v>
      </c>
      <c r="D42" s="12">
        <v>77241</v>
      </c>
      <c r="E42" s="28">
        <v>28980</v>
      </c>
      <c r="F42" s="12">
        <v>3344</v>
      </c>
      <c r="G42" s="28">
        <v>821</v>
      </c>
      <c r="H42" s="12">
        <v>182282</v>
      </c>
      <c r="I42" s="39">
        <v>74436</v>
      </c>
      <c r="J42" s="151"/>
      <c r="K42" s="693">
        <f t="shared" si="2"/>
        <v>39.653893413779592</v>
      </c>
      <c r="L42" s="693">
        <f t="shared" si="3"/>
        <v>36.98082769746231</v>
      </c>
      <c r="M42" s="693">
        <f t="shared" si="4"/>
        <v>40.835628312175643</v>
      </c>
      <c r="O42" s="694">
        <f t="shared" si="5"/>
        <v>30.656187349496133</v>
      </c>
      <c r="P42" s="694">
        <f t="shared" si="6"/>
        <v>69.343812650503864</v>
      </c>
      <c r="S42" s="62"/>
      <c r="V42" s="62"/>
      <c r="W42" s="62"/>
      <c r="X42" s="62"/>
      <c r="Y42" s="62"/>
      <c r="Z42" s="62"/>
      <c r="AA42" s="62"/>
      <c r="AB42" s="62"/>
    </row>
    <row r="43" spans="1:28" x14ac:dyDescent="0.25">
      <c r="A43" s="134" t="s">
        <v>27</v>
      </c>
      <c r="B43" s="159">
        <f t="shared" si="0"/>
        <v>272331</v>
      </c>
      <c r="C43" s="160">
        <f t="shared" si="1"/>
        <v>112718</v>
      </c>
      <c r="D43" s="12">
        <v>79832</v>
      </c>
      <c r="E43" s="28">
        <v>31518</v>
      </c>
      <c r="F43" s="12">
        <v>3622</v>
      </c>
      <c r="G43" s="28">
        <v>932</v>
      </c>
      <c r="H43" s="12">
        <v>188877</v>
      </c>
      <c r="I43" s="39">
        <v>80268</v>
      </c>
      <c r="J43" s="151"/>
      <c r="K43" s="693">
        <f t="shared" si="2"/>
        <v>41.390073109561527</v>
      </c>
      <c r="L43" s="693">
        <f t="shared" si="3"/>
        <v>38.883696407601789</v>
      </c>
      <c r="M43" s="693">
        <f t="shared" si="4"/>
        <v>42.497498371956354</v>
      </c>
      <c r="O43" s="694">
        <f t="shared" si="5"/>
        <v>30.644326205977286</v>
      </c>
      <c r="P43" s="694">
        <f t="shared" si="6"/>
        <v>69.355673794022721</v>
      </c>
      <c r="S43" s="62"/>
      <c r="V43" s="62"/>
      <c r="W43" s="62"/>
      <c r="X43" s="62"/>
      <c r="Y43" s="62"/>
      <c r="Z43" s="62"/>
      <c r="AA43" s="62"/>
      <c r="AB43" s="62"/>
    </row>
    <row r="44" spans="1:28" x14ac:dyDescent="0.25">
      <c r="A44" s="134" t="s">
        <v>28</v>
      </c>
      <c r="B44" s="159">
        <f t="shared" si="0"/>
        <v>276918</v>
      </c>
      <c r="C44" s="160">
        <f t="shared" si="1"/>
        <v>119181</v>
      </c>
      <c r="D44" s="12">
        <v>80122</v>
      </c>
      <c r="E44" s="28">
        <v>33233</v>
      </c>
      <c r="F44" s="12">
        <v>3870</v>
      </c>
      <c r="G44" s="28">
        <v>1107</v>
      </c>
      <c r="H44" s="12">
        <v>192926</v>
      </c>
      <c r="I44" s="39">
        <v>84841</v>
      </c>
      <c r="J44" s="151"/>
      <c r="K44" s="693">
        <f t="shared" si="2"/>
        <v>43.038372370160118</v>
      </c>
      <c r="L44" s="693">
        <f t="shared" si="3"/>
        <v>40.884846175826269</v>
      </c>
      <c r="M44" s="693">
        <f t="shared" si="4"/>
        <v>43.97592859438334</v>
      </c>
      <c r="O44" s="694">
        <f t="shared" si="5"/>
        <v>30.331000512787178</v>
      </c>
      <c r="P44" s="694">
        <f t="shared" si="6"/>
        <v>69.66899948721283</v>
      </c>
      <c r="S44" s="62"/>
      <c r="V44" s="62"/>
      <c r="W44" s="62"/>
      <c r="X44" s="62"/>
      <c r="Y44" s="62"/>
      <c r="Z44" s="62"/>
      <c r="AA44" s="62"/>
      <c r="AB44" s="62"/>
    </row>
    <row r="45" spans="1:28" x14ac:dyDescent="0.25">
      <c r="A45" s="134" t="s">
        <v>29</v>
      </c>
      <c r="B45" s="159">
        <f t="shared" si="0"/>
        <v>282225</v>
      </c>
      <c r="C45" s="160">
        <f t="shared" si="1"/>
        <v>124930</v>
      </c>
      <c r="D45" s="12">
        <v>81207</v>
      </c>
      <c r="E45" s="28">
        <v>34729</v>
      </c>
      <c r="F45" s="12">
        <v>3970</v>
      </c>
      <c r="G45" s="28">
        <v>1176</v>
      </c>
      <c r="H45" s="12">
        <v>197048</v>
      </c>
      <c r="I45" s="39">
        <v>89025</v>
      </c>
      <c r="J45" s="151"/>
      <c r="K45" s="693">
        <f t="shared" si="2"/>
        <v>44.266099743112761</v>
      </c>
      <c r="L45" s="693">
        <f t="shared" si="3"/>
        <v>42.153398217828759</v>
      </c>
      <c r="M45" s="693">
        <f t="shared" si="4"/>
        <v>45.179347164142747</v>
      </c>
      <c r="O45" s="694">
        <f t="shared" si="5"/>
        <v>30.180529719195675</v>
      </c>
      <c r="P45" s="694">
        <f t="shared" si="6"/>
        <v>69.819470280804325</v>
      </c>
      <c r="S45" s="62"/>
      <c r="V45" s="62"/>
      <c r="W45" s="62"/>
      <c r="X45" s="62"/>
      <c r="Y45" s="62"/>
      <c r="Z45" s="62"/>
      <c r="AA45" s="62"/>
      <c r="AB45" s="62"/>
    </row>
    <row r="46" spans="1:28" x14ac:dyDescent="0.25">
      <c r="A46" s="134" t="s">
        <v>30</v>
      </c>
      <c r="B46" s="159">
        <f t="shared" si="0"/>
        <v>290029</v>
      </c>
      <c r="C46" s="160">
        <f t="shared" si="1"/>
        <v>131658</v>
      </c>
      <c r="D46" s="12">
        <v>81985</v>
      </c>
      <c r="E46" s="28">
        <v>36200</v>
      </c>
      <c r="F46" s="12">
        <v>4099</v>
      </c>
      <c r="G46" s="28">
        <v>1230</v>
      </c>
      <c r="H46" s="12">
        <v>203945</v>
      </c>
      <c r="I46" s="39">
        <v>94228</v>
      </c>
      <c r="J46" s="151"/>
      <c r="K46" s="693">
        <f t="shared" si="2"/>
        <v>45.39477086774081</v>
      </c>
      <c r="L46" s="693">
        <f t="shared" si="3"/>
        <v>43.480786208819296</v>
      </c>
      <c r="M46" s="693">
        <f t="shared" si="4"/>
        <v>46.202652675966561</v>
      </c>
      <c r="O46" s="694">
        <f t="shared" si="5"/>
        <v>29.681169814053078</v>
      </c>
      <c r="P46" s="694">
        <f t="shared" si="6"/>
        <v>70.318830185946922</v>
      </c>
      <c r="S46" s="62"/>
      <c r="V46" s="62"/>
      <c r="W46" s="62"/>
      <c r="X46" s="62"/>
      <c r="Y46" s="62"/>
      <c r="Z46" s="62"/>
      <c r="AA46" s="62"/>
      <c r="AB46" s="62"/>
    </row>
    <row r="47" spans="1:28" x14ac:dyDescent="0.25">
      <c r="A47" s="134" t="s">
        <v>31</v>
      </c>
      <c r="B47" s="159">
        <f t="shared" si="0"/>
        <v>296576</v>
      </c>
      <c r="C47" s="160">
        <f t="shared" si="1"/>
        <v>137118</v>
      </c>
      <c r="D47" s="12">
        <v>84177</v>
      </c>
      <c r="E47" s="28">
        <v>37638</v>
      </c>
      <c r="F47" s="12">
        <v>4294</v>
      </c>
      <c r="G47" s="28">
        <v>1363</v>
      </c>
      <c r="H47" s="12">
        <v>208105</v>
      </c>
      <c r="I47" s="39">
        <v>98117</v>
      </c>
      <c r="J47" s="151"/>
      <c r="K47" s="693">
        <f t="shared" si="2"/>
        <v>46.233680405697022</v>
      </c>
      <c r="L47" s="693">
        <f t="shared" si="3"/>
        <v>44.083371952391182</v>
      </c>
      <c r="M47" s="693">
        <f t="shared" si="4"/>
        <v>47.147834026092603</v>
      </c>
      <c r="O47" s="694">
        <f t="shared" si="5"/>
        <v>29.83080222270177</v>
      </c>
      <c r="P47" s="694">
        <f t="shared" si="6"/>
        <v>70.169197777298223</v>
      </c>
      <c r="S47" s="62"/>
      <c r="V47" s="62"/>
      <c r="W47" s="62"/>
      <c r="X47" s="62"/>
      <c r="Y47" s="62"/>
      <c r="Z47" s="62"/>
      <c r="AA47" s="62"/>
      <c r="AB47" s="62"/>
    </row>
    <row r="48" spans="1:28" x14ac:dyDescent="0.25">
      <c r="A48" s="134" t="s">
        <v>32</v>
      </c>
      <c r="B48" s="159">
        <f t="shared" si="0"/>
        <v>301412</v>
      </c>
      <c r="C48" s="160">
        <f t="shared" si="1"/>
        <v>141679</v>
      </c>
      <c r="D48" s="12">
        <v>85306</v>
      </c>
      <c r="E48" s="28">
        <v>38961</v>
      </c>
      <c r="F48" s="12">
        <v>4378</v>
      </c>
      <c r="G48" s="28">
        <v>1462</v>
      </c>
      <c r="H48" s="12">
        <v>211728</v>
      </c>
      <c r="I48" s="39">
        <v>101256</v>
      </c>
      <c r="J48" s="151"/>
      <c r="K48" s="693">
        <f t="shared" si="2"/>
        <v>47.005096014757207</v>
      </c>
      <c r="L48" s="693">
        <f t="shared" si="3"/>
        <v>45.072699701173008</v>
      </c>
      <c r="M48" s="693">
        <f t="shared" si="4"/>
        <v>47.823622761278621</v>
      </c>
      <c r="O48" s="694">
        <f t="shared" si="5"/>
        <v>29.754621581091662</v>
      </c>
      <c r="P48" s="694">
        <f t="shared" si="6"/>
        <v>70.245378418908331</v>
      </c>
      <c r="S48" s="62"/>
      <c r="V48" s="62"/>
      <c r="W48" s="62"/>
      <c r="X48" s="62"/>
      <c r="Y48" s="62"/>
      <c r="Z48" s="62"/>
      <c r="AA48" s="62"/>
      <c r="AB48" s="62"/>
    </row>
    <row r="49" spans="1:28" x14ac:dyDescent="0.25">
      <c r="A49" s="134" t="s">
        <v>33</v>
      </c>
      <c r="B49" s="159">
        <f t="shared" si="0"/>
        <v>306471</v>
      </c>
      <c r="C49" s="160">
        <f t="shared" si="1"/>
        <v>146083</v>
      </c>
      <c r="D49" s="12">
        <v>86876</v>
      </c>
      <c r="E49" s="28">
        <v>40226</v>
      </c>
      <c r="F49" s="12">
        <v>4398</v>
      </c>
      <c r="G49" s="28">
        <v>1490</v>
      </c>
      <c r="H49" s="12">
        <v>215197</v>
      </c>
      <c r="I49" s="39">
        <v>104367</v>
      </c>
      <c r="J49" s="151"/>
      <c r="K49" s="693">
        <f t="shared" si="2"/>
        <v>47.666173960994676</v>
      </c>
      <c r="L49" s="693">
        <f t="shared" si="3"/>
        <v>45.704143567719171</v>
      </c>
      <c r="M49" s="693">
        <f t="shared" si="4"/>
        <v>48.498352672202678</v>
      </c>
      <c r="O49" s="694">
        <f t="shared" si="5"/>
        <v>29.782263248398706</v>
      </c>
      <c r="P49" s="694">
        <f t="shared" si="6"/>
        <v>70.217736751601294</v>
      </c>
      <c r="S49" s="62"/>
      <c r="V49" s="62"/>
      <c r="W49" s="62"/>
      <c r="X49" s="62"/>
      <c r="Y49" s="62"/>
      <c r="Z49" s="62"/>
      <c r="AA49" s="62"/>
      <c r="AB49" s="62"/>
    </row>
    <row r="50" spans="1:28" ht="14.25" thickBot="1" x14ac:dyDescent="0.3">
      <c r="A50" s="531" t="s">
        <v>34</v>
      </c>
      <c r="B50" s="533">
        <f t="shared" si="0"/>
        <v>316633</v>
      </c>
      <c r="C50" s="534">
        <f t="shared" si="1"/>
        <v>152367</v>
      </c>
      <c r="D50" s="486">
        <v>91304</v>
      </c>
      <c r="E50" s="451">
        <v>42884</v>
      </c>
      <c r="F50" s="486">
        <v>4616</v>
      </c>
      <c r="G50" s="451">
        <v>1567</v>
      </c>
      <c r="H50" s="486">
        <v>220713</v>
      </c>
      <c r="I50" s="517">
        <v>107916</v>
      </c>
      <c r="J50" s="151"/>
      <c r="K50" s="693">
        <f t="shared" si="2"/>
        <v>48.121010760091337</v>
      </c>
      <c r="L50" s="693">
        <f t="shared" si="3"/>
        <v>46.341743119266056</v>
      </c>
      <c r="M50" s="693">
        <f t="shared" si="4"/>
        <v>48.894265403487786</v>
      </c>
      <c r="O50" s="694">
        <f t="shared" si="5"/>
        <v>30.293747019419961</v>
      </c>
      <c r="P50" s="694">
        <f t="shared" si="6"/>
        <v>69.706252980580047</v>
      </c>
      <c r="S50" s="62"/>
      <c r="V50" s="62"/>
      <c r="W50" s="62"/>
      <c r="X50" s="62"/>
      <c r="Y50" s="62"/>
      <c r="Z50" s="62"/>
      <c r="AA50" s="62"/>
      <c r="AB50" s="62"/>
    </row>
    <row r="51" spans="1:28" x14ac:dyDescent="0.25">
      <c r="A51" s="529" t="s">
        <v>35</v>
      </c>
      <c r="B51" s="155">
        <f t="shared" si="0"/>
        <v>329933</v>
      </c>
      <c r="C51" s="156">
        <f t="shared" si="1"/>
        <v>158523</v>
      </c>
      <c r="D51" s="123">
        <v>100766</v>
      </c>
      <c r="E51" s="512">
        <v>45733</v>
      </c>
      <c r="F51" s="123">
        <v>4610</v>
      </c>
      <c r="G51" s="512">
        <v>1636</v>
      </c>
      <c r="H51" s="123">
        <v>224557</v>
      </c>
      <c r="I51" s="513">
        <v>111154</v>
      </c>
      <c r="J51" s="151"/>
      <c r="K51" s="693">
        <f t="shared" si="2"/>
        <v>48.047027729872426</v>
      </c>
      <c r="L51" s="693">
        <f t="shared" si="3"/>
        <v>44.952361068934103</v>
      </c>
      <c r="M51" s="693">
        <f t="shared" si="4"/>
        <v>49.499236274086314</v>
      </c>
      <c r="O51" s="694">
        <f t="shared" si="5"/>
        <v>31.938605716918282</v>
      </c>
      <c r="P51" s="694">
        <f t="shared" si="6"/>
        <v>68.061394283081711</v>
      </c>
      <c r="S51" s="62"/>
      <c r="V51" s="62"/>
      <c r="W51" s="62"/>
      <c r="X51" s="62"/>
      <c r="Y51" s="62"/>
      <c r="Z51" s="62"/>
      <c r="AA51" s="62"/>
      <c r="AB51" s="62"/>
    </row>
    <row r="52" spans="1:28" x14ac:dyDescent="0.25">
      <c r="A52" s="134" t="s">
        <v>36</v>
      </c>
      <c r="B52" s="159">
        <f t="shared" si="0"/>
        <v>329544</v>
      </c>
      <c r="C52" s="160">
        <f t="shared" si="1"/>
        <v>159032</v>
      </c>
      <c r="D52" s="12">
        <v>101245</v>
      </c>
      <c r="E52" s="28">
        <v>46319</v>
      </c>
      <c r="F52" s="12">
        <v>4499</v>
      </c>
      <c r="G52" s="28">
        <v>1673</v>
      </c>
      <c r="H52" s="12">
        <v>223800</v>
      </c>
      <c r="I52" s="39">
        <v>111040</v>
      </c>
      <c r="J52" s="151"/>
      <c r="K52" s="693">
        <f t="shared" si="2"/>
        <v>48.258199208603401</v>
      </c>
      <c r="L52" s="693">
        <f t="shared" si="3"/>
        <v>45.385080950219397</v>
      </c>
      <c r="M52" s="693">
        <f t="shared" si="4"/>
        <v>49.61572832886506</v>
      </c>
      <c r="O52" s="694">
        <f t="shared" si="5"/>
        <v>32.087976112446285</v>
      </c>
      <c r="P52" s="694">
        <f t="shared" si="6"/>
        <v>67.912023887553715</v>
      </c>
      <c r="S52" s="62"/>
      <c r="V52" s="62"/>
      <c r="W52" s="62"/>
      <c r="X52" s="62"/>
      <c r="Y52" s="62"/>
      <c r="Z52" s="62"/>
      <c r="AA52" s="62"/>
      <c r="AB52" s="62"/>
    </row>
    <row r="53" spans="1:28" x14ac:dyDescent="0.25">
      <c r="A53" s="134" t="s">
        <v>37</v>
      </c>
      <c r="B53" s="159">
        <f t="shared" si="0"/>
        <v>329822</v>
      </c>
      <c r="C53" s="160">
        <f t="shared" si="1"/>
        <v>158952</v>
      </c>
      <c r="D53" s="12">
        <v>104080</v>
      </c>
      <c r="E53" s="28">
        <v>46962</v>
      </c>
      <c r="F53" s="12">
        <v>2980</v>
      </c>
      <c r="G53" s="28">
        <v>1027</v>
      </c>
      <c r="H53" s="12">
        <v>222762</v>
      </c>
      <c r="I53" s="39">
        <v>110963</v>
      </c>
      <c r="J53" s="151"/>
      <c r="K53" s="693">
        <f t="shared" si="2"/>
        <v>48.193267883888886</v>
      </c>
      <c r="L53" s="693">
        <f t="shared" si="3"/>
        <v>44.824397534093031</v>
      </c>
      <c r="M53" s="693">
        <f t="shared" si="4"/>
        <v>49.812355787791454</v>
      </c>
      <c r="O53" s="694">
        <f t="shared" si="5"/>
        <v>32.459932933521721</v>
      </c>
      <c r="P53" s="694">
        <f t="shared" si="6"/>
        <v>67.540067066478287</v>
      </c>
      <c r="S53" s="62"/>
      <c r="V53" s="62"/>
      <c r="W53" s="62"/>
      <c r="X53" s="62"/>
      <c r="Y53" s="62"/>
      <c r="Z53" s="62"/>
      <c r="AA53" s="62"/>
      <c r="AB53" s="62"/>
    </row>
    <row r="54" spans="1:28" x14ac:dyDescent="0.3">
      <c r="A54" s="134" t="s">
        <v>61</v>
      </c>
      <c r="B54" s="163">
        <f t="shared" si="0"/>
        <v>330872</v>
      </c>
      <c r="C54" s="164">
        <f t="shared" si="1"/>
        <v>159894</v>
      </c>
      <c r="D54" s="29">
        <v>106641</v>
      </c>
      <c r="E54" s="29">
        <v>48032</v>
      </c>
      <c r="F54" s="29">
        <v>2990</v>
      </c>
      <c r="G54" s="29">
        <v>990</v>
      </c>
      <c r="H54" s="29">
        <v>221241</v>
      </c>
      <c r="I54" s="165">
        <v>110872</v>
      </c>
      <c r="J54" s="151"/>
      <c r="K54" s="693">
        <f t="shared" ref="K54:K58" si="7">C54/$B54*100</f>
        <v>48.325032036557943</v>
      </c>
      <c r="L54" s="693">
        <f t="shared" ref="L54:L58" si="8">(E54+G54)/(D54+F54)*100</f>
        <v>44.715454570331389</v>
      </c>
      <c r="M54" s="693">
        <f t="shared" ref="M54:M58" si="9">I54/H54*100</f>
        <v>50.113676940530915</v>
      </c>
      <c r="O54" s="694">
        <f t="shared" si="5"/>
        <v>33.133961169273917</v>
      </c>
      <c r="P54" s="694">
        <f t="shared" si="6"/>
        <v>66.866038830726083</v>
      </c>
      <c r="S54" s="62"/>
      <c r="V54" s="62"/>
      <c r="W54" s="62"/>
      <c r="X54" s="62"/>
      <c r="Y54" s="62"/>
      <c r="Z54" s="62"/>
      <c r="AA54" s="62"/>
      <c r="AB54" s="62"/>
    </row>
    <row r="55" spans="1:28" x14ac:dyDescent="0.3">
      <c r="A55" s="166">
        <v>2015</v>
      </c>
      <c r="B55" s="163">
        <f t="shared" ref="B55:B56" si="10">SUM(D55,F55,H55)</f>
        <v>333478</v>
      </c>
      <c r="C55" s="164">
        <f t="shared" ref="C55:C56" si="11">SUM(E55,G55,I55)</f>
        <v>162374</v>
      </c>
      <c r="D55" s="29">
        <v>108344</v>
      </c>
      <c r="E55" s="29">
        <v>48644</v>
      </c>
      <c r="F55" s="29">
        <v>2981</v>
      </c>
      <c r="G55" s="29">
        <v>980</v>
      </c>
      <c r="H55" s="29">
        <v>222153</v>
      </c>
      <c r="I55" s="165">
        <v>112750</v>
      </c>
      <c r="J55" s="151"/>
      <c r="K55" s="693">
        <f t="shared" si="7"/>
        <v>48.691068076454819</v>
      </c>
      <c r="L55" s="693">
        <f t="shared" si="8"/>
        <v>44.575791601167751</v>
      </c>
      <c r="M55" s="693">
        <f t="shared" si="9"/>
        <v>50.753309655957835</v>
      </c>
      <c r="O55" s="694">
        <f>(D57+F57)/$B57*100</f>
        <v>33.524048848505281</v>
      </c>
      <c r="P55" s="694">
        <f t="shared" si="6"/>
        <v>66.475951151494712</v>
      </c>
      <c r="S55" s="62"/>
      <c r="V55" s="62"/>
      <c r="W55" s="62"/>
      <c r="X55" s="62"/>
      <c r="Y55" s="62"/>
      <c r="Z55" s="62"/>
      <c r="AA55" s="62"/>
      <c r="AB55" s="62"/>
    </row>
    <row r="56" spans="1:28" x14ac:dyDescent="0.3">
      <c r="A56" s="134">
        <v>2016</v>
      </c>
      <c r="B56" s="163">
        <f t="shared" si="10"/>
        <v>332768</v>
      </c>
      <c r="C56" s="164">
        <f t="shared" si="11"/>
        <v>163179</v>
      </c>
      <c r="D56" s="29">
        <v>108324</v>
      </c>
      <c r="E56" s="29">
        <v>48609</v>
      </c>
      <c r="F56" s="29">
        <v>2955</v>
      </c>
      <c r="G56" s="29">
        <v>987</v>
      </c>
      <c r="H56" s="29">
        <v>221489</v>
      </c>
      <c r="I56" s="165">
        <v>113583</v>
      </c>
      <c r="J56" s="151"/>
      <c r="K56" s="693">
        <f t="shared" si="7"/>
        <v>49.036866525627467</v>
      </c>
      <c r="L56" s="693">
        <f t="shared" si="8"/>
        <v>44.569056156148065</v>
      </c>
      <c r="M56" s="693">
        <f t="shared" si="9"/>
        <v>51.28155348572615</v>
      </c>
      <c r="O56" s="694"/>
      <c r="P56" s="694"/>
      <c r="S56" s="62"/>
      <c r="V56" s="62"/>
      <c r="W56" s="62"/>
      <c r="X56" s="62"/>
      <c r="Y56" s="62"/>
      <c r="Z56" s="62"/>
      <c r="AA56" s="62"/>
      <c r="AB56" s="62"/>
    </row>
    <row r="57" spans="1:28" x14ac:dyDescent="0.3">
      <c r="A57" s="134">
        <v>2017</v>
      </c>
      <c r="B57" s="163">
        <f t="shared" si="0"/>
        <v>326315</v>
      </c>
      <c r="C57" s="164">
        <f t="shared" si="1"/>
        <v>162008</v>
      </c>
      <c r="D57" s="29">
        <v>106444</v>
      </c>
      <c r="E57" s="29">
        <v>48224</v>
      </c>
      <c r="F57" s="29">
        <v>2950</v>
      </c>
      <c r="G57" s="29">
        <v>1011</v>
      </c>
      <c r="H57" s="29">
        <v>216921</v>
      </c>
      <c r="I57" s="165">
        <v>112773</v>
      </c>
      <c r="J57" s="151"/>
      <c r="K57" s="693">
        <f t="shared" si="7"/>
        <v>49.647733018708919</v>
      </c>
      <c r="L57" s="693">
        <f t="shared" si="8"/>
        <v>45.007038777263837</v>
      </c>
      <c r="M57" s="693">
        <f t="shared" si="9"/>
        <v>51.988050949423979</v>
      </c>
      <c r="S57" s="62"/>
      <c r="V57" s="62"/>
      <c r="W57" s="62"/>
      <c r="X57" s="62"/>
      <c r="Y57" s="62"/>
      <c r="Z57" s="62"/>
      <c r="AA57" s="62"/>
      <c r="AB57" s="62"/>
    </row>
    <row r="58" spans="1:28" x14ac:dyDescent="0.3">
      <c r="A58" s="127">
        <v>2018</v>
      </c>
      <c r="B58" s="163">
        <f t="shared" ref="B58" si="12">SUM(D58,F58,H58)</f>
        <v>322232</v>
      </c>
      <c r="C58" s="164">
        <f t="shared" ref="C58" si="13">SUM(E58,G58,I58)</f>
        <v>161393</v>
      </c>
      <c r="D58" s="29">
        <v>104368</v>
      </c>
      <c r="E58" s="29">
        <v>47558</v>
      </c>
      <c r="F58" s="29">
        <v>2996</v>
      </c>
      <c r="G58" s="29">
        <v>1063</v>
      </c>
      <c r="H58" s="29">
        <v>214868</v>
      </c>
      <c r="I58" s="165">
        <v>112772</v>
      </c>
      <c r="J58" s="151"/>
      <c r="K58" s="693">
        <f t="shared" si="7"/>
        <v>50.085962908711736</v>
      </c>
      <c r="L58" s="693">
        <f t="shared" si="8"/>
        <v>45.286129428858835</v>
      </c>
      <c r="M58" s="693">
        <f t="shared" si="9"/>
        <v>52.484315952119445</v>
      </c>
      <c r="S58" s="62"/>
      <c r="V58" s="62"/>
      <c r="W58" s="62"/>
      <c r="X58" s="62"/>
      <c r="Y58" s="62"/>
      <c r="Z58" s="62"/>
      <c r="AA58" s="62"/>
      <c r="AB58" s="62"/>
    </row>
    <row r="59" spans="1:28" x14ac:dyDescent="0.3">
      <c r="A59" s="134">
        <v>2019</v>
      </c>
      <c r="B59" s="163">
        <f t="shared" ref="B59" si="14">SUM(D59,F59,H59)</f>
        <v>319240</v>
      </c>
      <c r="C59" s="164">
        <f t="shared" ref="C59" si="15">SUM(E59,G59,I59)</f>
        <v>161381</v>
      </c>
      <c r="D59" s="29">
        <v>101259</v>
      </c>
      <c r="E59" s="29">
        <v>46380</v>
      </c>
      <c r="F59" s="29">
        <v>3011</v>
      </c>
      <c r="G59" s="29">
        <v>1135</v>
      </c>
      <c r="H59" s="29">
        <v>214970</v>
      </c>
      <c r="I59" s="165">
        <v>113866</v>
      </c>
      <c r="J59" s="151"/>
      <c r="K59" s="693">
        <f t="shared" ref="K59" si="16">C59/$B59*100</f>
        <v>50.551622603683747</v>
      </c>
      <c r="L59" s="693">
        <f t="shared" ref="L59" si="17">(E59+G59)/(D59+F59)*100</f>
        <v>45.569195358204659</v>
      </c>
      <c r="M59" s="693">
        <f t="shared" ref="M59" si="18">I59/H59*100</f>
        <v>52.968321161092248</v>
      </c>
      <c r="S59" s="62"/>
      <c r="V59" s="62"/>
      <c r="W59" s="62"/>
      <c r="X59" s="62"/>
      <c r="Y59" s="62"/>
      <c r="Z59" s="62"/>
      <c r="AA59" s="62"/>
      <c r="AB59" s="62"/>
    </row>
    <row r="60" spans="1:28" ht="14.25" thickBot="1" x14ac:dyDescent="0.35">
      <c r="A60" s="143">
        <v>2020</v>
      </c>
      <c r="B60" s="544">
        <f t="shared" ref="B60" si="19">SUM(D60,F60,H60)</f>
        <v>320595</v>
      </c>
      <c r="C60" s="545">
        <f t="shared" ref="C60" si="20">SUM(E60,G60,I60)</f>
        <v>164151</v>
      </c>
      <c r="D60" s="145">
        <v>100067</v>
      </c>
      <c r="E60" s="145">
        <v>46431</v>
      </c>
      <c r="F60" s="145">
        <v>3060</v>
      </c>
      <c r="G60" s="145">
        <v>1198</v>
      </c>
      <c r="H60" s="145">
        <v>217468</v>
      </c>
      <c r="I60" s="546">
        <v>116522</v>
      </c>
      <c r="J60" s="151"/>
      <c r="K60" s="693">
        <f t="shared" ref="K60" si="21">C60/$B60*100</f>
        <v>51.201983811350772</v>
      </c>
      <c r="L60" s="693">
        <f t="shared" ref="L60" si="22">(E60+G60)/(D60+F60)*100</f>
        <v>46.184801264460326</v>
      </c>
      <c r="M60" s="693">
        <f t="shared" ref="M60" si="23">I60/H60*100</f>
        <v>53.581216546802288</v>
      </c>
      <c r="S60" s="62"/>
      <c r="V60" s="62"/>
      <c r="W60" s="62"/>
      <c r="X60" s="62"/>
      <c r="Y60" s="62"/>
      <c r="Z60" s="62"/>
      <c r="AA60" s="62"/>
      <c r="AB60" s="62"/>
    </row>
    <row r="61" spans="1:28" x14ac:dyDescent="0.3">
      <c r="A61" s="551">
        <v>2021</v>
      </c>
      <c r="B61" s="550">
        <f t="shared" ref="B61" si="24">SUM(D61,F61,H61)</f>
        <v>327415</v>
      </c>
      <c r="C61" s="547">
        <f t="shared" ref="C61" si="25">SUM(E61,G61,I61)</f>
        <v>168983</v>
      </c>
      <c r="D61" s="548">
        <v>102711</v>
      </c>
      <c r="E61" s="548">
        <v>48338</v>
      </c>
      <c r="F61" s="548">
        <v>3161</v>
      </c>
      <c r="G61" s="548">
        <v>1287</v>
      </c>
      <c r="H61" s="548">
        <v>221543</v>
      </c>
      <c r="I61" s="549">
        <v>119358</v>
      </c>
      <c r="J61" s="151"/>
      <c r="K61" s="693">
        <f t="shared" ref="K61" si="26">C61/$B61*100</f>
        <v>51.61125788372555</v>
      </c>
      <c r="L61" s="693">
        <f t="shared" ref="L61" si="27">(E61+G61)/(D61+F61)*100</f>
        <v>46.872638658002117</v>
      </c>
      <c r="M61" s="693">
        <f t="shared" ref="M61" si="28">I61/H61*100</f>
        <v>53.875771294963059</v>
      </c>
      <c r="S61" s="62"/>
      <c r="V61" s="62"/>
      <c r="W61" s="62"/>
      <c r="X61" s="62"/>
      <c r="Y61" s="62"/>
      <c r="Z61" s="62"/>
      <c r="AA61" s="62"/>
      <c r="AB61" s="62"/>
    </row>
    <row r="62" spans="1:28" x14ac:dyDescent="0.3">
      <c r="A62" s="134">
        <v>2022</v>
      </c>
      <c r="B62" s="163">
        <f t="shared" ref="B62" si="29">SUM(D62,F62,H62)</f>
        <v>333907</v>
      </c>
      <c r="C62" s="164">
        <f t="shared" ref="C62" si="30">SUM(E62,G62,I62)</f>
        <v>175087</v>
      </c>
      <c r="D62" s="29">
        <v>104284</v>
      </c>
      <c r="E62" s="29">
        <v>49599</v>
      </c>
      <c r="F62" s="29">
        <v>3274</v>
      </c>
      <c r="G62" s="29">
        <v>1380</v>
      </c>
      <c r="H62" s="29">
        <v>226349</v>
      </c>
      <c r="I62" s="165">
        <v>124108</v>
      </c>
      <c r="J62" s="151"/>
      <c r="K62" s="693">
        <f t="shared" ref="K62" si="31">C62/$B62*100</f>
        <v>52.435857888573764</v>
      </c>
      <c r="L62" s="693">
        <f t="shared" ref="L62" si="32">(E62+G62)/(D62+F62)*100</f>
        <v>47.396753379571955</v>
      </c>
      <c r="M62" s="693">
        <f t="shared" ref="M62" si="33">I62/H62*100</f>
        <v>54.830372566258298</v>
      </c>
      <c r="S62" s="62"/>
      <c r="V62" s="62"/>
      <c r="W62" s="62"/>
      <c r="X62" s="62"/>
      <c r="Y62" s="62"/>
      <c r="Z62" s="62"/>
      <c r="AA62" s="62"/>
      <c r="AB62" s="62"/>
    </row>
    <row r="63" spans="1:28" x14ac:dyDescent="0.3">
      <c r="A63" s="134">
        <v>2023</v>
      </c>
      <c r="B63" s="163">
        <f t="shared" ref="B63" si="34">SUM(D63,F63,H63)</f>
        <v>336596</v>
      </c>
      <c r="C63" s="164">
        <f t="shared" ref="C63" si="35">SUM(E63,G63,I63)</f>
        <v>178090</v>
      </c>
      <c r="D63" s="29">
        <v>104440</v>
      </c>
      <c r="E63" s="29">
        <v>50122</v>
      </c>
      <c r="F63" s="29">
        <v>3210</v>
      </c>
      <c r="G63" s="29">
        <v>1361</v>
      </c>
      <c r="H63" s="29">
        <v>228946</v>
      </c>
      <c r="I63" s="165">
        <v>126607</v>
      </c>
      <c r="J63" s="151"/>
      <c r="K63" s="693">
        <f t="shared" ref="K63" si="36">C63/$B63*100</f>
        <v>52.909125479803684</v>
      </c>
      <c r="L63" s="693">
        <f t="shared" ref="L63" si="37">(E63+G63)/(D63+F63)*100</f>
        <v>47.824431026474684</v>
      </c>
      <c r="M63" s="693">
        <f t="shared" ref="M63" si="38">I63/H63*100</f>
        <v>55.299939723777655</v>
      </c>
      <c r="S63" s="62"/>
      <c r="V63" s="62"/>
      <c r="W63" s="62"/>
      <c r="X63" s="62"/>
      <c r="Y63" s="62"/>
      <c r="Z63" s="62"/>
      <c r="AA63" s="62"/>
      <c r="AB63" s="62"/>
    </row>
    <row r="64" spans="1:28" x14ac:dyDescent="0.3">
      <c r="A64" s="143">
        <v>2024</v>
      </c>
      <c r="B64" s="544">
        <v>342325</v>
      </c>
      <c r="C64" s="545">
        <v>180572</v>
      </c>
      <c r="D64" s="145">
        <v>105327</v>
      </c>
      <c r="E64" s="145">
        <v>50584</v>
      </c>
      <c r="F64" s="145">
        <v>3282</v>
      </c>
      <c r="G64" s="145">
        <v>1388</v>
      </c>
      <c r="H64" s="145">
        <v>233716</v>
      </c>
      <c r="I64" s="546">
        <v>128600</v>
      </c>
      <c r="J64" s="151"/>
      <c r="K64" s="693">
        <f t="shared" ref="K64:K65" si="39">C64/$B64*100</f>
        <v>52.748703717227784</v>
      </c>
      <c r="L64" s="693">
        <f t="shared" ref="L64:L65" si="40">(E64+G64)/(D64+F64)*100</f>
        <v>47.852387923652735</v>
      </c>
      <c r="M64" s="693">
        <f t="shared" ref="M64:M65" si="41">I64/H64*100</f>
        <v>55.024046278389157</v>
      </c>
      <c r="S64" s="62"/>
      <c r="V64" s="62"/>
      <c r="W64" s="62"/>
      <c r="X64" s="62"/>
      <c r="Y64" s="62"/>
      <c r="Z64" s="62"/>
      <c r="AA64" s="62"/>
      <c r="AB64" s="62"/>
    </row>
    <row r="65" spans="1:28" ht="14.25" thickBot="1" x14ac:dyDescent="0.35">
      <c r="A65" s="531">
        <v>2025</v>
      </c>
      <c r="B65" s="537">
        <v>351774</v>
      </c>
      <c r="C65" s="538">
        <v>184869</v>
      </c>
      <c r="D65" s="454">
        <v>106874</v>
      </c>
      <c r="E65" s="454">
        <v>51381</v>
      </c>
      <c r="F65" s="454">
        <v>3391</v>
      </c>
      <c r="G65" s="454">
        <v>1479</v>
      </c>
      <c r="H65" s="454">
        <v>241509</v>
      </c>
      <c r="I65" s="539">
        <v>132009</v>
      </c>
      <c r="J65" s="151"/>
      <c r="K65" s="693">
        <f t="shared" si="39"/>
        <v>52.553343908304761</v>
      </c>
      <c r="L65" s="693">
        <f t="shared" si="40"/>
        <v>47.939055910760445</v>
      </c>
      <c r="M65" s="693">
        <f t="shared" si="41"/>
        <v>54.660074779821869</v>
      </c>
      <c r="S65" s="62"/>
      <c r="V65" s="62"/>
      <c r="W65" s="62"/>
      <c r="X65" s="62"/>
      <c r="Y65" s="62"/>
      <c r="Z65" s="62"/>
      <c r="AA65" s="62"/>
      <c r="AB65" s="62"/>
    </row>
    <row r="66" spans="1:28" s="1" customFormat="1" x14ac:dyDescent="0.3">
      <c r="A66" s="540"/>
      <c r="B66" s="541"/>
      <c r="C66" s="541"/>
      <c r="D66" s="542"/>
      <c r="E66" s="542"/>
      <c r="F66" s="542"/>
      <c r="G66" s="542"/>
      <c r="H66" s="542"/>
      <c r="I66" s="542"/>
      <c r="J66" s="161"/>
      <c r="K66" s="543"/>
      <c r="L66" s="543"/>
      <c r="M66" s="543"/>
      <c r="N66" s="161"/>
      <c r="O66" s="161"/>
      <c r="P66" s="161"/>
      <c r="Q66" s="161"/>
      <c r="R66" s="161"/>
      <c r="S66" s="161"/>
      <c r="T66" s="162"/>
      <c r="U66" s="162"/>
    </row>
    <row r="67" spans="1:28" x14ac:dyDescent="0.3">
      <c r="A67" s="68" t="s">
        <v>95</v>
      </c>
      <c r="B67" s="62"/>
      <c r="C67" s="63"/>
      <c r="D67" s="63"/>
      <c r="E67" s="63"/>
      <c r="F67" s="63"/>
      <c r="G67" s="63"/>
    </row>
    <row r="68" spans="1:28" x14ac:dyDescent="0.3">
      <c r="A68" s="68" t="s">
        <v>96</v>
      </c>
      <c r="B68" s="62"/>
      <c r="C68" s="63"/>
      <c r="D68" s="63"/>
      <c r="E68" s="63"/>
      <c r="F68" s="63"/>
      <c r="G68" s="63"/>
    </row>
    <row r="69" spans="1:28" x14ac:dyDescent="0.3">
      <c r="A69" s="68" t="s">
        <v>97</v>
      </c>
    </row>
    <row r="70" spans="1:28" x14ac:dyDescent="0.3">
      <c r="A70" s="149" t="s">
        <v>205</v>
      </c>
    </row>
  </sheetData>
  <mergeCells count="6">
    <mergeCell ref="A3:A4"/>
    <mergeCell ref="B2:I2"/>
    <mergeCell ref="B3:C3"/>
    <mergeCell ref="D3:E3"/>
    <mergeCell ref="F3:G3"/>
    <mergeCell ref="H3:I3"/>
  </mergeCells>
  <phoneticPr fontId="4" type="noConversion"/>
  <pageMargins left="0.7" right="0.7" top="0.75" bottom="0.75" header="0.3" footer="0.3"/>
  <pageSetup paperSize="9" orientation="portrait" r:id="rId1"/>
  <ignoredErrors>
    <ignoredError sqref="A20:A54" numberStoredAsText="1"/>
    <ignoredError sqref="K64:M64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0"/>
  <sheetViews>
    <sheetView zoomScale="80" zoomScaleNormal="80" workbookViewId="0">
      <pane xSplit="1" ySplit="3" topLeftCell="B22" activePane="bottomRight" state="frozen"/>
      <selection activeCell="J72" sqref="J72"/>
      <selection pane="topRight" activeCell="J72" sqref="J72"/>
      <selection pane="bottomLeft" activeCell="J72" sqref="J72"/>
      <selection pane="bottomRight" activeCell="J67" sqref="J67"/>
    </sheetView>
  </sheetViews>
  <sheetFormatPr defaultRowHeight="13.5" x14ac:dyDescent="0.3"/>
  <cols>
    <col min="1" max="1" width="7" style="7" customWidth="1"/>
    <col min="2" max="2" width="10" style="7" bestFit="1" customWidth="1"/>
    <col min="3" max="3" width="10.125" style="7" bestFit="1" customWidth="1"/>
    <col min="4" max="5" width="9" style="7" bestFit="1" customWidth="1"/>
    <col min="6" max="6" width="8" style="7" bestFit="1" customWidth="1"/>
    <col min="7" max="8" width="9" style="7" bestFit="1" customWidth="1"/>
    <col min="9" max="10" width="8" style="7" bestFit="1" customWidth="1"/>
    <col min="11" max="11" width="9" style="7" bestFit="1" customWidth="1"/>
    <col min="12" max="12" width="8.75" style="7" bestFit="1" customWidth="1"/>
    <col min="13" max="15" width="9" style="7" bestFit="1" customWidth="1"/>
    <col min="16" max="16" width="8.625" style="7" bestFit="1" customWidth="1"/>
    <col min="17" max="17" width="9" style="7" bestFit="1" customWidth="1"/>
    <col min="18" max="18" width="8.75" style="7" bestFit="1" customWidth="1"/>
    <col min="19" max="19" width="8" style="7" bestFit="1" customWidth="1"/>
    <col min="20" max="20" width="10" style="7" bestFit="1" customWidth="1"/>
    <col min="21" max="21" width="10.125" style="7" bestFit="1" customWidth="1"/>
    <col min="22" max="16384" width="9" style="7"/>
  </cols>
  <sheetData>
    <row r="1" spans="1:33" ht="14.25" thickBot="1" x14ac:dyDescent="0.35">
      <c r="B1" s="113"/>
    </row>
    <row r="2" spans="1:33" ht="14.25" thickBot="1" x14ac:dyDescent="0.35">
      <c r="A2" s="5"/>
      <c r="B2" s="612" t="s">
        <v>60</v>
      </c>
      <c r="C2" s="613"/>
      <c r="D2" s="613"/>
      <c r="E2" s="613"/>
      <c r="F2" s="613"/>
      <c r="G2" s="613"/>
      <c r="H2" s="613"/>
      <c r="I2" s="613"/>
      <c r="J2" s="613"/>
      <c r="K2" s="613"/>
      <c r="L2" s="613"/>
      <c r="M2" s="613"/>
      <c r="N2" s="613"/>
      <c r="O2" s="613"/>
      <c r="P2" s="613"/>
      <c r="Q2" s="613"/>
      <c r="R2" s="613"/>
      <c r="S2" s="613"/>
      <c r="T2" s="613"/>
      <c r="U2" s="614"/>
    </row>
    <row r="3" spans="1:33" ht="14.25" thickBot="1" x14ac:dyDescent="0.35">
      <c r="A3" s="114" t="s">
        <v>3</v>
      </c>
      <c r="B3" s="115" t="s">
        <v>77</v>
      </c>
      <c r="C3" s="116" t="s">
        <v>38</v>
      </c>
      <c r="D3" s="116" t="s">
        <v>39</v>
      </c>
      <c r="E3" s="116" t="s">
        <v>40</v>
      </c>
      <c r="F3" s="116" t="s">
        <v>41</v>
      </c>
      <c r="G3" s="116" t="s">
        <v>42</v>
      </c>
      <c r="H3" s="116" t="s">
        <v>43</v>
      </c>
      <c r="I3" s="116" t="s">
        <v>44</v>
      </c>
      <c r="J3" s="116" t="s">
        <v>45</v>
      </c>
      <c r="K3" s="116" t="s">
        <v>46</v>
      </c>
      <c r="L3" s="116" t="s">
        <v>47</v>
      </c>
      <c r="M3" s="116" t="s">
        <v>48</v>
      </c>
      <c r="N3" s="116" t="s">
        <v>49</v>
      </c>
      <c r="O3" s="116" t="s">
        <v>50</v>
      </c>
      <c r="P3" s="116" t="s">
        <v>51</v>
      </c>
      <c r="Q3" s="116" t="s">
        <v>52</v>
      </c>
      <c r="R3" s="116" t="s">
        <v>53</v>
      </c>
      <c r="S3" s="117" t="s">
        <v>54</v>
      </c>
      <c r="T3" s="118" t="s">
        <v>75</v>
      </c>
      <c r="U3" s="119" t="s">
        <v>76</v>
      </c>
    </row>
    <row r="4" spans="1:33" x14ac:dyDescent="0.25">
      <c r="A4" s="120">
        <v>1965</v>
      </c>
      <c r="B4" s="121">
        <f>SUM(C4:S4)</f>
        <v>3842</v>
      </c>
      <c r="C4" s="122">
        <v>3256</v>
      </c>
      <c r="D4" s="122">
        <v>181</v>
      </c>
      <c r="E4" s="123">
        <v>0</v>
      </c>
      <c r="F4" s="123">
        <v>0</v>
      </c>
      <c r="G4" s="123">
        <v>0</v>
      </c>
      <c r="H4" s="123">
        <v>0</v>
      </c>
      <c r="I4" s="123">
        <v>0</v>
      </c>
      <c r="J4" s="123">
        <v>0</v>
      </c>
      <c r="K4" s="122">
        <v>16</v>
      </c>
      <c r="L4" s="123">
        <v>0</v>
      </c>
      <c r="M4" s="122">
        <v>8</v>
      </c>
      <c r="N4" s="122">
        <v>47</v>
      </c>
      <c r="O4" s="122">
        <v>42</v>
      </c>
      <c r="P4" s="122">
        <v>83</v>
      </c>
      <c r="Q4" s="122">
        <v>209</v>
      </c>
      <c r="R4" s="123">
        <v>0</v>
      </c>
      <c r="S4" s="124">
        <v>0</v>
      </c>
      <c r="T4" s="125">
        <f t="shared" ref="T4:T17" si="0">C4+F4+K4</f>
        <v>3272</v>
      </c>
      <c r="U4" s="126">
        <f t="shared" ref="U4:U17" si="1">D4+E4+G4+H4+I4+J4+L4+M4+N4+O4+P4+Q4+R4+S4</f>
        <v>570</v>
      </c>
    </row>
    <row r="5" spans="1:33" x14ac:dyDescent="0.25">
      <c r="A5" s="127">
        <v>1966</v>
      </c>
      <c r="B5" s="128">
        <f t="shared" ref="B5:B56" si="2">SUM(C5:S5)</f>
        <v>4700</v>
      </c>
      <c r="C5" s="129">
        <v>3916</v>
      </c>
      <c r="D5" s="129">
        <v>145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9">
        <v>4</v>
      </c>
      <c r="L5" s="12">
        <v>0</v>
      </c>
      <c r="M5" s="129">
        <v>17</v>
      </c>
      <c r="N5" s="129">
        <v>42</v>
      </c>
      <c r="O5" s="129">
        <v>38</v>
      </c>
      <c r="P5" s="129">
        <v>324</v>
      </c>
      <c r="Q5" s="129">
        <v>214</v>
      </c>
      <c r="R5" s="12">
        <v>0</v>
      </c>
      <c r="S5" s="130">
        <v>0</v>
      </c>
      <c r="T5" s="131">
        <f t="shared" si="0"/>
        <v>3920</v>
      </c>
      <c r="U5" s="132">
        <f t="shared" si="1"/>
        <v>780</v>
      </c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</row>
    <row r="6" spans="1:33" x14ac:dyDescent="0.25">
      <c r="A6" s="127">
        <v>1967</v>
      </c>
      <c r="B6" s="128">
        <f t="shared" si="2"/>
        <v>4880</v>
      </c>
      <c r="C6" s="129">
        <v>4084</v>
      </c>
      <c r="D6" s="129">
        <v>223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9">
        <v>3</v>
      </c>
      <c r="L6" s="12">
        <v>0</v>
      </c>
      <c r="M6" s="129">
        <v>11</v>
      </c>
      <c r="N6" s="129">
        <v>33</v>
      </c>
      <c r="O6" s="129">
        <v>53</v>
      </c>
      <c r="P6" s="129">
        <v>327</v>
      </c>
      <c r="Q6" s="129">
        <v>146</v>
      </c>
      <c r="R6" s="12">
        <v>0</v>
      </c>
      <c r="S6" s="130">
        <v>0</v>
      </c>
      <c r="T6" s="131">
        <f t="shared" si="0"/>
        <v>4087</v>
      </c>
      <c r="U6" s="132">
        <f t="shared" si="1"/>
        <v>793</v>
      </c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</row>
    <row r="7" spans="1:33" x14ac:dyDescent="0.25">
      <c r="A7" s="127">
        <v>1968</v>
      </c>
      <c r="B7" s="128">
        <f t="shared" si="2"/>
        <v>5492</v>
      </c>
      <c r="C7" s="129">
        <v>4583</v>
      </c>
      <c r="D7" s="129">
        <v>227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9">
        <v>11</v>
      </c>
      <c r="L7" s="129">
        <v>5</v>
      </c>
      <c r="M7" s="129">
        <v>15</v>
      </c>
      <c r="N7" s="129">
        <v>40</v>
      </c>
      <c r="O7" s="129">
        <v>67</v>
      </c>
      <c r="P7" s="129">
        <v>266</v>
      </c>
      <c r="Q7" s="129">
        <v>278</v>
      </c>
      <c r="R7" s="12">
        <v>0</v>
      </c>
      <c r="S7" s="130">
        <v>0</v>
      </c>
      <c r="T7" s="131">
        <f t="shared" si="0"/>
        <v>4594</v>
      </c>
      <c r="U7" s="132">
        <f t="shared" si="1"/>
        <v>898</v>
      </c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</row>
    <row r="8" spans="1:33" x14ac:dyDescent="0.25">
      <c r="A8" s="127">
        <v>1969</v>
      </c>
      <c r="B8" s="128">
        <f t="shared" si="2"/>
        <v>6155</v>
      </c>
      <c r="C8" s="129">
        <v>5093</v>
      </c>
      <c r="D8" s="129">
        <v>351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9">
        <v>4</v>
      </c>
      <c r="L8" s="129">
        <v>9</v>
      </c>
      <c r="M8" s="129">
        <v>25</v>
      </c>
      <c r="N8" s="129">
        <v>38</v>
      </c>
      <c r="O8" s="129">
        <v>58</v>
      </c>
      <c r="P8" s="129">
        <v>252</v>
      </c>
      <c r="Q8" s="129">
        <v>325</v>
      </c>
      <c r="R8" s="12">
        <v>0</v>
      </c>
      <c r="S8" s="130">
        <v>0</v>
      </c>
      <c r="T8" s="131">
        <f t="shared" si="0"/>
        <v>5097</v>
      </c>
      <c r="U8" s="132">
        <f t="shared" si="1"/>
        <v>1058</v>
      </c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</row>
    <row r="9" spans="1:33" ht="14.25" thickBot="1" x14ac:dyDescent="0.3">
      <c r="A9" s="523">
        <v>1970</v>
      </c>
      <c r="B9" s="524">
        <f t="shared" si="2"/>
        <v>6640</v>
      </c>
      <c r="C9" s="525">
        <v>5369</v>
      </c>
      <c r="D9" s="525">
        <v>355</v>
      </c>
      <c r="E9" s="486">
        <v>0</v>
      </c>
      <c r="F9" s="486">
        <v>0</v>
      </c>
      <c r="G9" s="486">
        <v>0</v>
      </c>
      <c r="H9" s="486">
        <v>0</v>
      </c>
      <c r="I9" s="486">
        <v>0</v>
      </c>
      <c r="J9" s="486">
        <v>0</v>
      </c>
      <c r="K9" s="525">
        <v>19</v>
      </c>
      <c r="L9" s="525">
        <v>11</v>
      </c>
      <c r="M9" s="525">
        <v>83</v>
      </c>
      <c r="N9" s="525">
        <v>56</v>
      </c>
      <c r="O9" s="525">
        <v>80</v>
      </c>
      <c r="P9" s="525">
        <v>260</v>
      </c>
      <c r="Q9" s="525">
        <v>407</v>
      </c>
      <c r="R9" s="486">
        <v>0</v>
      </c>
      <c r="S9" s="526">
        <v>0</v>
      </c>
      <c r="T9" s="527">
        <f t="shared" si="0"/>
        <v>5388</v>
      </c>
      <c r="U9" s="528">
        <f t="shared" si="1"/>
        <v>1252</v>
      </c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</row>
    <row r="10" spans="1:33" x14ac:dyDescent="0.25">
      <c r="A10" s="120">
        <v>1971</v>
      </c>
      <c r="B10" s="121">
        <f t="shared" si="2"/>
        <v>7300</v>
      </c>
      <c r="C10" s="122">
        <v>5889</v>
      </c>
      <c r="D10" s="122">
        <v>341</v>
      </c>
      <c r="E10" s="123">
        <v>0</v>
      </c>
      <c r="F10" s="123">
        <v>0</v>
      </c>
      <c r="G10" s="123">
        <v>0</v>
      </c>
      <c r="H10" s="123">
        <v>0</v>
      </c>
      <c r="I10" s="123">
        <v>0</v>
      </c>
      <c r="J10" s="123">
        <v>0</v>
      </c>
      <c r="K10" s="122">
        <v>15</v>
      </c>
      <c r="L10" s="122">
        <v>17</v>
      </c>
      <c r="M10" s="122">
        <v>46</v>
      </c>
      <c r="N10" s="122">
        <v>78</v>
      </c>
      <c r="O10" s="122">
        <v>134</v>
      </c>
      <c r="P10" s="122">
        <v>223</v>
      </c>
      <c r="Q10" s="122">
        <v>557</v>
      </c>
      <c r="R10" s="123">
        <v>0</v>
      </c>
      <c r="S10" s="124">
        <v>0</v>
      </c>
      <c r="T10" s="125">
        <f t="shared" si="0"/>
        <v>5904</v>
      </c>
      <c r="U10" s="126">
        <f t="shared" si="1"/>
        <v>1396</v>
      </c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</row>
    <row r="11" spans="1:33" x14ac:dyDescent="0.25">
      <c r="A11" s="127">
        <v>1972</v>
      </c>
      <c r="B11" s="128">
        <f t="shared" si="2"/>
        <v>8681</v>
      </c>
      <c r="C11" s="129">
        <v>7152</v>
      </c>
      <c r="D11" s="129">
        <v>334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9">
        <v>25</v>
      </c>
      <c r="L11" s="129">
        <v>25</v>
      </c>
      <c r="M11" s="129">
        <v>57</v>
      </c>
      <c r="N11" s="129">
        <v>77</v>
      </c>
      <c r="O11" s="129">
        <v>181</v>
      </c>
      <c r="P11" s="129">
        <v>233</v>
      </c>
      <c r="Q11" s="129">
        <v>597</v>
      </c>
      <c r="R11" s="12">
        <v>0</v>
      </c>
      <c r="S11" s="130">
        <v>0</v>
      </c>
      <c r="T11" s="131">
        <f t="shared" si="0"/>
        <v>7177</v>
      </c>
      <c r="U11" s="132">
        <f t="shared" si="1"/>
        <v>1504</v>
      </c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</row>
    <row r="12" spans="1:33" x14ac:dyDescent="0.25">
      <c r="A12" s="127">
        <v>1973</v>
      </c>
      <c r="B12" s="128">
        <f t="shared" si="2"/>
        <v>10236</v>
      </c>
      <c r="C12" s="129">
        <v>8364</v>
      </c>
      <c r="D12" s="129">
        <v>439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9">
        <v>47</v>
      </c>
      <c r="L12" s="129">
        <v>30</v>
      </c>
      <c r="M12" s="129">
        <v>65</v>
      </c>
      <c r="N12" s="129">
        <v>86</v>
      </c>
      <c r="O12" s="129">
        <v>211</v>
      </c>
      <c r="P12" s="129">
        <v>253</v>
      </c>
      <c r="Q12" s="129">
        <v>711</v>
      </c>
      <c r="R12" s="129">
        <v>30</v>
      </c>
      <c r="S12" s="130">
        <v>0</v>
      </c>
      <c r="T12" s="131">
        <f t="shared" si="0"/>
        <v>8411</v>
      </c>
      <c r="U12" s="132">
        <f t="shared" si="1"/>
        <v>1825</v>
      </c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</row>
    <row r="13" spans="1:33" x14ac:dyDescent="0.25">
      <c r="A13" s="127">
        <v>1974</v>
      </c>
      <c r="B13" s="128">
        <f t="shared" si="2"/>
        <v>12289</v>
      </c>
      <c r="C13" s="129">
        <v>9965</v>
      </c>
      <c r="D13" s="129">
        <v>602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9">
        <v>76</v>
      </c>
      <c r="L13" s="129">
        <v>26</v>
      </c>
      <c r="M13" s="129">
        <v>46</v>
      </c>
      <c r="N13" s="129">
        <v>131</v>
      </c>
      <c r="O13" s="129">
        <v>208</v>
      </c>
      <c r="P13" s="129">
        <v>313</v>
      </c>
      <c r="Q13" s="129">
        <v>832</v>
      </c>
      <c r="R13" s="129">
        <v>90</v>
      </c>
      <c r="S13" s="130">
        <v>0</v>
      </c>
      <c r="T13" s="131">
        <f t="shared" si="0"/>
        <v>10041</v>
      </c>
      <c r="U13" s="132">
        <f t="shared" si="1"/>
        <v>2248</v>
      </c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</row>
    <row r="14" spans="1:33" x14ac:dyDescent="0.25">
      <c r="A14" s="127">
        <v>1975</v>
      </c>
      <c r="B14" s="128">
        <f t="shared" si="2"/>
        <v>13870</v>
      </c>
      <c r="C14" s="129">
        <v>10760</v>
      </c>
      <c r="D14" s="129">
        <v>812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9">
        <v>140</v>
      </c>
      <c r="L14" s="129">
        <v>20</v>
      </c>
      <c r="M14" s="129">
        <v>70</v>
      </c>
      <c r="N14" s="129">
        <v>251</v>
      </c>
      <c r="O14" s="129">
        <v>290</v>
      </c>
      <c r="P14" s="129">
        <v>442</v>
      </c>
      <c r="Q14" s="129">
        <v>987</v>
      </c>
      <c r="R14" s="129">
        <v>98</v>
      </c>
      <c r="S14" s="130">
        <v>0</v>
      </c>
      <c r="T14" s="131">
        <f t="shared" si="0"/>
        <v>10900</v>
      </c>
      <c r="U14" s="132">
        <f t="shared" si="1"/>
        <v>2970</v>
      </c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</row>
    <row r="15" spans="1:33" x14ac:dyDescent="0.25">
      <c r="A15" s="127">
        <v>1976</v>
      </c>
      <c r="B15" s="128">
        <f t="shared" si="2"/>
        <v>15290</v>
      </c>
      <c r="C15" s="129">
        <v>11660</v>
      </c>
      <c r="D15" s="129">
        <v>952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9">
        <v>126</v>
      </c>
      <c r="L15" s="129">
        <v>21</v>
      </c>
      <c r="M15" s="129">
        <v>119</v>
      </c>
      <c r="N15" s="129">
        <v>380</v>
      </c>
      <c r="O15" s="129">
        <v>321</v>
      </c>
      <c r="P15" s="129">
        <v>627</v>
      </c>
      <c r="Q15" s="129">
        <v>1007</v>
      </c>
      <c r="R15" s="129">
        <v>77</v>
      </c>
      <c r="S15" s="130">
        <v>0</v>
      </c>
      <c r="T15" s="131">
        <f t="shared" si="0"/>
        <v>11786</v>
      </c>
      <c r="U15" s="132">
        <f t="shared" si="1"/>
        <v>3504</v>
      </c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</row>
    <row r="16" spans="1:33" x14ac:dyDescent="0.25">
      <c r="A16" s="127">
        <v>1977</v>
      </c>
      <c r="B16" s="128">
        <f t="shared" si="2"/>
        <v>17220</v>
      </c>
      <c r="C16" s="129">
        <v>13140</v>
      </c>
      <c r="D16" s="129">
        <v>1038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9">
        <v>181</v>
      </c>
      <c r="L16" s="129">
        <v>26</v>
      </c>
      <c r="M16" s="129">
        <v>139</v>
      </c>
      <c r="N16" s="129">
        <v>406</v>
      </c>
      <c r="O16" s="129">
        <v>424</v>
      </c>
      <c r="P16" s="129">
        <v>615</v>
      </c>
      <c r="Q16" s="129">
        <v>1157</v>
      </c>
      <c r="R16" s="129">
        <v>94</v>
      </c>
      <c r="S16" s="130">
        <v>0</v>
      </c>
      <c r="T16" s="131">
        <f t="shared" si="0"/>
        <v>13321</v>
      </c>
      <c r="U16" s="132">
        <f t="shared" si="1"/>
        <v>3899</v>
      </c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</row>
    <row r="17" spans="1:33" x14ac:dyDescent="0.25">
      <c r="A17" s="127">
        <v>1978</v>
      </c>
      <c r="B17" s="128">
        <f t="shared" si="2"/>
        <v>19150</v>
      </c>
      <c r="C17" s="129">
        <v>14049</v>
      </c>
      <c r="D17" s="129">
        <v>1174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9">
        <v>480</v>
      </c>
      <c r="L17" s="129">
        <v>32</v>
      </c>
      <c r="M17" s="129">
        <v>158</v>
      </c>
      <c r="N17" s="129">
        <v>467</v>
      </c>
      <c r="O17" s="129">
        <v>528</v>
      </c>
      <c r="P17" s="129">
        <v>728</v>
      </c>
      <c r="Q17" s="129">
        <v>1354</v>
      </c>
      <c r="R17" s="129">
        <v>180</v>
      </c>
      <c r="S17" s="130">
        <v>0</v>
      </c>
      <c r="T17" s="131">
        <f t="shared" si="0"/>
        <v>14529</v>
      </c>
      <c r="U17" s="132">
        <f t="shared" si="1"/>
        <v>4621</v>
      </c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</row>
    <row r="18" spans="1:33" s="1" customFormat="1" x14ac:dyDescent="0.25">
      <c r="A18" s="127">
        <v>1979</v>
      </c>
      <c r="B18" s="128">
        <f t="shared" si="2"/>
        <v>25789</v>
      </c>
      <c r="C18" s="129">
        <v>18437</v>
      </c>
      <c r="D18" s="129">
        <v>1739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9">
        <v>726</v>
      </c>
      <c r="L18" s="129">
        <v>81</v>
      </c>
      <c r="M18" s="129">
        <v>260</v>
      </c>
      <c r="N18" s="129">
        <v>589</v>
      </c>
      <c r="O18" s="129">
        <v>730</v>
      </c>
      <c r="P18" s="129">
        <v>1138</v>
      </c>
      <c r="Q18" s="129">
        <v>1865</v>
      </c>
      <c r="R18" s="129">
        <v>196</v>
      </c>
      <c r="S18" s="133">
        <v>28</v>
      </c>
      <c r="T18" s="131">
        <f>C18+F18+K18</f>
        <v>19163</v>
      </c>
      <c r="U18" s="132">
        <f>D18+E18+G18+H18+I18+J18+L18+M18+N18+O18+P18+Q18+R18+S18</f>
        <v>6626</v>
      </c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</row>
    <row r="19" spans="1:33" ht="14.25" thickBot="1" x14ac:dyDescent="0.3">
      <c r="A19" s="531" t="s">
        <v>4</v>
      </c>
      <c r="B19" s="524">
        <f t="shared" si="2"/>
        <v>33939</v>
      </c>
      <c r="C19" s="486">
        <v>23841</v>
      </c>
      <c r="D19" s="486">
        <v>2243</v>
      </c>
      <c r="E19" s="486">
        <v>0</v>
      </c>
      <c r="F19" s="486">
        <v>0</v>
      </c>
      <c r="G19" s="486">
        <v>0</v>
      </c>
      <c r="H19" s="486">
        <v>0</v>
      </c>
      <c r="I19" s="486">
        <v>0</v>
      </c>
      <c r="J19" s="486">
        <v>0</v>
      </c>
      <c r="K19" s="486">
        <v>705</v>
      </c>
      <c r="L19" s="486">
        <v>223</v>
      </c>
      <c r="M19" s="486">
        <v>330</v>
      </c>
      <c r="N19" s="486">
        <v>787</v>
      </c>
      <c r="O19" s="486">
        <v>959</v>
      </c>
      <c r="P19" s="486">
        <v>1689</v>
      </c>
      <c r="Q19" s="486">
        <v>2698</v>
      </c>
      <c r="R19" s="486">
        <v>402</v>
      </c>
      <c r="S19" s="526">
        <v>62</v>
      </c>
      <c r="T19" s="527">
        <f>C19+F19+K19</f>
        <v>24546</v>
      </c>
      <c r="U19" s="528">
        <f>D19+E19+G19+H19+I19+J19+L19+M19+N19+O19+P19+Q19+R19+S19</f>
        <v>9393</v>
      </c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</row>
    <row r="20" spans="1:33" x14ac:dyDescent="0.25">
      <c r="A20" s="529" t="s">
        <v>5</v>
      </c>
      <c r="B20" s="121">
        <f t="shared" si="2"/>
        <v>44731</v>
      </c>
      <c r="C20" s="157">
        <v>30851</v>
      </c>
      <c r="D20" s="157">
        <v>2836</v>
      </c>
      <c r="E20" s="157">
        <v>0</v>
      </c>
      <c r="F20" s="157">
        <v>0</v>
      </c>
      <c r="G20" s="157">
        <v>0</v>
      </c>
      <c r="H20" s="157">
        <v>0</v>
      </c>
      <c r="I20" s="157">
        <v>0</v>
      </c>
      <c r="J20" s="157">
        <v>0</v>
      </c>
      <c r="K20" s="157">
        <v>746</v>
      </c>
      <c r="L20" s="157">
        <v>325</v>
      </c>
      <c r="M20" s="157">
        <v>443</v>
      </c>
      <c r="N20" s="157">
        <v>1154</v>
      </c>
      <c r="O20" s="157">
        <v>1446</v>
      </c>
      <c r="P20" s="157">
        <v>2319</v>
      </c>
      <c r="Q20" s="157">
        <v>3919</v>
      </c>
      <c r="R20" s="157">
        <v>597</v>
      </c>
      <c r="S20" s="530">
        <v>95</v>
      </c>
      <c r="T20" s="125">
        <f t="shared" ref="T20:T56" si="3">C20+F20+K20</f>
        <v>31597</v>
      </c>
      <c r="U20" s="126">
        <f t="shared" ref="U20:U56" si="4">D20+E20+G20+H20+I20+J20+L20+M20+N20+O20+P20+Q20+R20+S20</f>
        <v>13134</v>
      </c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</row>
    <row r="21" spans="1:33" x14ac:dyDescent="0.25">
      <c r="A21" s="134" t="s">
        <v>6</v>
      </c>
      <c r="B21" s="128">
        <f t="shared" si="2"/>
        <v>54208</v>
      </c>
      <c r="C21" s="12">
        <v>36768</v>
      </c>
      <c r="D21" s="12">
        <v>3194</v>
      </c>
      <c r="E21" s="12">
        <v>3305</v>
      </c>
      <c r="F21" s="12">
        <v>1003</v>
      </c>
      <c r="G21" s="12">
        <v>0</v>
      </c>
      <c r="H21" s="12">
        <v>0</v>
      </c>
      <c r="I21" s="12">
        <v>0</v>
      </c>
      <c r="J21" s="12">
        <v>0</v>
      </c>
      <c r="K21" s="12">
        <v>322</v>
      </c>
      <c r="L21" s="12">
        <v>380</v>
      </c>
      <c r="M21" s="12">
        <v>604</v>
      </c>
      <c r="N21" s="12">
        <v>1570</v>
      </c>
      <c r="O21" s="12">
        <v>1832</v>
      </c>
      <c r="P21" s="12">
        <v>2829</v>
      </c>
      <c r="Q21" s="12">
        <v>1420</v>
      </c>
      <c r="R21" s="12">
        <v>866</v>
      </c>
      <c r="S21" s="130">
        <v>115</v>
      </c>
      <c r="T21" s="131">
        <f t="shared" si="3"/>
        <v>38093</v>
      </c>
      <c r="U21" s="132">
        <f t="shared" si="4"/>
        <v>16115</v>
      </c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</row>
    <row r="22" spans="1:33" x14ac:dyDescent="0.25">
      <c r="A22" s="134" t="s">
        <v>7</v>
      </c>
      <c r="B22" s="128">
        <f t="shared" si="2"/>
        <v>60282</v>
      </c>
      <c r="C22" s="135">
        <v>40536</v>
      </c>
      <c r="D22" s="135">
        <v>3650</v>
      </c>
      <c r="E22" s="135">
        <v>3911</v>
      </c>
      <c r="F22" s="135">
        <v>1167</v>
      </c>
      <c r="G22" s="135">
        <v>0</v>
      </c>
      <c r="H22" s="135">
        <v>0</v>
      </c>
      <c r="I22" s="135">
        <v>0</v>
      </c>
      <c r="J22" s="135">
        <v>0</v>
      </c>
      <c r="K22" s="135">
        <v>424</v>
      </c>
      <c r="L22" s="135">
        <v>350</v>
      </c>
      <c r="M22" s="135">
        <v>674</v>
      </c>
      <c r="N22" s="135">
        <v>1849</v>
      </c>
      <c r="O22" s="135">
        <v>2064</v>
      </c>
      <c r="P22" s="135">
        <v>2993</v>
      </c>
      <c r="Q22" s="135">
        <v>1440</v>
      </c>
      <c r="R22" s="135">
        <v>1073</v>
      </c>
      <c r="S22" s="136">
        <v>151</v>
      </c>
      <c r="T22" s="131">
        <f t="shared" si="3"/>
        <v>42127</v>
      </c>
      <c r="U22" s="132">
        <f t="shared" si="4"/>
        <v>18155</v>
      </c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</row>
    <row r="23" spans="1:33" x14ac:dyDescent="0.25">
      <c r="A23" s="134" t="s">
        <v>8</v>
      </c>
      <c r="B23" s="128">
        <f t="shared" si="2"/>
        <v>62862</v>
      </c>
      <c r="C23" s="12">
        <v>41721</v>
      </c>
      <c r="D23" s="12">
        <v>3912</v>
      </c>
      <c r="E23" s="12">
        <v>4232</v>
      </c>
      <c r="F23" s="12">
        <v>1254</v>
      </c>
      <c r="G23" s="12">
        <v>0</v>
      </c>
      <c r="H23" s="12">
        <v>0</v>
      </c>
      <c r="I23" s="12">
        <v>0</v>
      </c>
      <c r="J23" s="12">
        <v>0</v>
      </c>
      <c r="K23" s="12">
        <v>453</v>
      </c>
      <c r="L23" s="12">
        <v>444</v>
      </c>
      <c r="M23" s="12">
        <v>843</v>
      </c>
      <c r="N23" s="12">
        <v>2056</v>
      </c>
      <c r="O23" s="12">
        <v>2234</v>
      </c>
      <c r="P23" s="12">
        <v>2909</v>
      </c>
      <c r="Q23" s="12">
        <v>1426</v>
      </c>
      <c r="R23" s="12">
        <v>1208</v>
      </c>
      <c r="S23" s="130">
        <v>170</v>
      </c>
      <c r="T23" s="131">
        <f t="shared" si="3"/>
        <v>43428</v>
      </c>
      <c r="U23" s="132">
        <f t="shared" si="4"/>
        <v>19434</v>
      </c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</row>
    <row r="24" spans="1:33" x14ac:dyDescent="0.25">
      <c r="A24" s="134" t="s">
        <v>9</v>
      </c>
      <c r="B24" s="128">
        <f t="shared" si="2"/>
        <v>68178</v>
      </c>
      <c r="C24" s="12">
        <v>44525</v>
      </c>
      <c r="D24" s="12">
        <v>4271</v>
      </c>
      <c r="E24" s="12">
        <v>4546</v>
      </c>
      <c r="F24" s="12">
        <v>1277</v>
      </c>
      <c r="G24" s="12">
        <v>0</v>
      </c>
      <c r="H24" s="12">
        <v>0</v>
      </c>
      <c r="I24" s="12">
        <v>0</v>
      </c>
      <c r="J24" s="12">
        <v>0</v>
      </c>
      <c r="K24" s="12">
        <v>904</v>
      </c>
      <c r="L24" s="12">
        <v>496</v>
      </c>
      <c r="M24" s="12">
        <v>1009</v>
      </c>
      <c r="N24" s="12">
        <v>2322</v>
      </c>
      <c r="O24" s="12">
        <v>2377</v>
      </c>
      <c r="P24" s="12">
        <v>3071</v>
      </c>
      <c r="Q24" s="12">
        <v>1814</v>
      </c>
      <c r="R24" s="12">
        <v>1375</v>
      </c>
      <c r="S24" s="130">
        <v>191</v>
      </c>
      <c r="T24" s="131">
        <f t="shared" si="3"/>
        <v>46706</v>
      </c>
      <c r="U24" s="132">
        <f t="shared" si="4"/>
        <v>21472</v>
      </c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</row>
    <row r="25" spans="1:33" x14ac:dyDescent="0.25">
      <c r="A25" s="134" t="s">
        <v>10</v>
      </c>
      <c r="B25" s="128">
        <f t="shared" si="2"/>
        <v>69962</v>
      </c>
      <c r="C25" s="12">
        <v>45137</v>
      </c>
      <c r="D25" s="12">
        <v>4472</v>
      </c>
      <c r="E25" s="12">
        <v>4687</v>
      </c>
      <c r="F25" s="12">
        <v>1398</v>
      </c>
      <c r="G25" s="12">
        <v>0</v>
      </c>
      <c r="H25" s="12">
        <v>0</v>
      </c>
      <c r="I25" s="12">
        <v>0</v>
      </c>
      <c r="J25" s="12">
        <v>0</v>
      </c>
      <c r="K25" s="12">
        <v>977</v>
      </c>
      <c r="L25" s="12">
        <v>579</v>
      </c>
      <c r="M25" s="12">
        <v>1071</v>
      </c>
      <c r="N25" s="12">
        <v>2594</v>
      </c>
      <c r="O25" s="12">
        <v>2457</v>
      </c>
      <c r="P25" s="12">
        <v>3127</v>
      </c>
      <c r="Q25" s="12">
        <v>1819</v>
      </c>
      <c r="R25" s="12">
        <v>1453</v>
      </c>
      <c r="S25" s="130">
        <v>191</v>
      </c>
      <c r="T25" s="131">
        <f t="shared" si="3"/>
        <v>47512</v>
      </c>
      <c r="U25" s="132">
        <f t="shared" si="4"/>
        <v>22450</v>
      </c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</row>
    <row r="26" spans="1:33" x14ac:dyDescent="0.25">
      <c r="A26" s="134" t="s">
        <v>11</v>
      </c>
      <c r="B26" s="128">
        <f t="shared" si="2"/>
        <v>70364</v>
      </c>
      <c r="C26" s="12">
        <v>45112</v>
      </c>
      <c r="D26" s="12">
        <v>4495</v>
      </c>
      <c r="E26" s="12">
        <v>4320</v>
      </c>
      <c r="F26" s="12">
        <v>1459</v>
      </c>
      <c r="G26" s="12">
        <v>3217</v>
      </c>
      <c r="H26" s="12">
        <v>0</v>
      </c>
      <c r="I26" s="12">
        <v>0</v>
      </c>
      <c r="J26" s="12">
        <v>0</v>
      </c>
      <c r="K26" s="12">
        <v>1127</v>
      </c>
      <c r="L26" s="12">
        <v>623</v>
      </c>
      <c r="M26" s="12">
        <v>1112</v>
      </c>
      <c r="N26" s="12">
        <v>2695</v>
      </c>
      <c r="O26" s="12">
        <v>2558</v>
      </c>
      <c r="P26" s="12">
        <v>0</v>
      </c>
      <c r="Q26" s="12">
        <v>1971</v>
      </c>
      <c r="R26" s="12">
        <v>1491</v>
      </c>
      <c r="S26" s="130">
        <v>184</v>
      </c>
      <c r="T26" s="131">
        <f t="shared" si="3"/>
        <v>47698</v>
      </c>
      <c r="U26" s="132">
        <f t="shared" si="4"/>
        <v>22666</v>
      </c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</row>
    <row r="27" spans="1:33" x14ac:dyDescent="0.25">
      <c r="A27" s="134" t="s">
        <v>12</v>
      </c>
      <c r="B27" s="128">
        <f t="shared" si="2"/>
        <v>75117</v>
      </c>
      <c r="C27" s="12">
        <v>47511</v>
      </c>
      <c r="D27" s="12">
        <v>4978</v>
      </c>
      <c r="E27" s="12">
        <v>4974</v>
      </c>
      <c r="F27" s="12">
        <v>1431</v>
      </c>
      <c r="G27" s="12">
        <v>3344</v>
      </c>
      <c r="H27" s="12">
        <v>0</v>
      </c>
      <c r="I27" s="12">
        <v>0</v>
      </c>
      <c r="J27" s="12">
        <v>0</v>
      </c>
      <c r="K27" s="12">
        <v>1278</v>
      </c>
      <c r="L27" s="12">
        <v>764</v>
      </c>
      <c r="M27" s="12">
        <v>1315</v>
      </c>
      <c r="N27" s="12">
        <v>2953</v>
      </c>
      <c r="O27" s="12">
        <v>2767</v>
      </c>
      <c r="P27" s="12">
        <v>23</v>
      </c>
      <c r="Q27" s="12">
        <v>1879</v>
      </c>
      <c r="R27" s="12">
        <v>1717</v>
      </c>
      <c r="S27" s="130">
        <v>183</v>
      </c>
      <c r="T27" s="131">
        <f t="shared" si="3"/>
        <v>50220</v>
      </c>
      <c r="U27" s="132">
        <f t="shared" si="4"/>
        <v>24897</v>
      </c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</row>
    <row r="28" spans="1:33" x14ac:dyDescent="0.25">
      <c r="A28" s="134" t="s">
        <v>13</v>
      </c>
      <c r="B28" s="128">
        <f t="shared" si="2"/>
        <v>81171</v>
      </c>
      <c r="C28" s="12">
        <v>48889</v>
      </c>
      <c r="D28" s="12">
        <v>5551</v>
      </c>
      <c r="E28" s="12">
        <v>4692</v>
      </c>
      <c r="F28" s="12">
        <v>1564</v>
      </c>
      <c r="G28" s="12">
        <v>3544</v>
      </c>
      <c r="H28" s="12">
        <v>2768</v>
      </c>
      <c r="I28" s="12">
        <v>0</v>
      </c>
      <c r="J28" s="12">
        <v>0</v>
      </c>
      <c r="K28" s="12">
        <v>2850</v>
      </c>
      <c r="L28" s="12">
        <v>1022</v>
      </c>
      <c r="M28" s="12">
        <v>1647</v>
      </c>
      <c r="N28" s="12">
        <v>603</v>
      </c>
      <c r="O28" s="12">
        <v>3050</v>
      </c>
      <c r="P28" s="12">
        <v>75</v>
      </c>
      <c r="Q28" s="12">
        <v>2660</v>
      </c>
      <c r="R28" s="12">
        <v>2038</v>
      </c>
      <c r="S28" s="130">
        <v>218</v>
      </c>
      <c r="T28" s="131">
        <f t="shared" si="3"/>
        <v>53303</v>
      </c>
      <c r="U28" s="132">
        <f t="shared" si="4"/>
        <v>27868</v>
      </c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</row>
    <row r="29" spans="1:33" ht="14.25" thickBot="1" x14ac:dyDescent="0.3">
      <c r="A29" s="531" t="s">
        <v>14</v>
      </c>
      <c r="B29" s="524">
        <f t="shared" si="2"/>
        <v>86911</v>
      </c>
      <c r="C29" s="486">
        <v>50374</v>
      </c>
      <c r="D29" s="486">
        <v>5998</v>
      </c>
      <c r="E29" s="486">
        <v>4801</v>
      </c>
      <c r="F29" s="486">
        <v>1624</v>
      </c>
      <c r="G29" s="486">
        <v>3704</v>
      </c>
      <c r="H29" s="486">
        <v>3151</v>
      </c>
      <c r="I29" s="486">
        <v>0</v>
      </c>
      <c r="J29" s="486">
        <v>0</v>
      </c>
      <c r="K29" s="486">
        <v>3223</v>
      </c>
      <c r="L29" s="486">
        <v>1210</v>
      </c>
      <c r="M29" s="486">
        <v>2669</v>
      </c>
      <c r="N29" s="486">
        <v>703</v>
      </c>
      <c r="O29" s="486">
        <v>3253</v>
      </c>
      <c r="P29" s="486">
        <v>110</v>
      </c>
      <c r="Q29" s="486">
        <v>3466</v>
      </c>
      <c r="R29" s="486">
        <v>2377</v>
      </c>
      <c r="S29" s="526">
        <v>248</v>
      </c>
      <c r="T29" s="527">
        <f t="shared" si="3"/>
        <v>55221</v>
      </c>
      <c r="U29" s="528">
        <f t="shared" si="4"/>
        <v>31690</v>
      </c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</row>
    <row r="30" spans="1:33" x14ac:dyDescent="0.25">
      <c r="A30" s="529" t="s">
        <v>15</v>
      </c>
      <c r="B30" s="121">
        <f t="shared" si="2"/>
        <v>91304</v>
      </c>
      <c r="C30" s="123">
        <v>52526</v>
      </c>
      <c r="D30" s="123">
        <v>6391</v>
      </c>
      <c r="E30" s="123">
        <v>5544</v>
      </c>
      <c r="F30" s="123">
        <v>1780</v>
      </c>
      <c r="G30" s="123">
        <v>3745</v>
      </c>
      <c r="H30" s="123">
        <v>3413</v>
      </c>
      <c r="I30" s="123">
        <v>0</v>
      </c>
      <c r="J30" s="123">
        <v>0</v>
      </c>
      <c r="K30" s="123">
        <v>2964</v>
      </c>
      <c r="L30" s="123">
        <v>1427</v>
      </c>
      <c r="M30" s="123">
        <v>3310</v>
      </c>
      <c r="N30" s="123">
        <v>845</v>
      </c>
      <c r="O30" s="123">
        <v>3464</v>
      </c>
      <c r="P30" s="123">
        <v>165</v>
      </c>
      <c r="Q30" s="123">
        <v>2907</v>
      </c>
      <c r="R30" s="123">
        <v>2515</v>
      </c>
      <c r="S30" s="124">
        <v>308</v>
      </c>
      <c r="T30" s="125">
        <f t="shared" si="3"/>
        <v>57270</v>
      </c>
      <c r="U30" s="126">
        <f t="shared" si="4"/>
        <v>34034</v>
      </c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</row>
    <row r="31" spans="1:33" x14ac:dyDescent="0.25">
      <c r="A31" s="134" t="s">
        <v>16</v>
      </c>
      <c r="B31" s="128">
        <f t="shared" si="2"/>
        <v>96577</v>
      </c>
      <c r="C31" s="12">
        <v>54042</v>
      </c>
      <c r="D31" s="12">
        <v>6765</v>
      </c>
      <c r="E31" s="12">
        <v>5604</v>
      </c>
      <c r="F31" s="12">
        <v>1892</v>
      </c>
      <c r="G31" s="12">
        <v>3807</v>
      </c>
      <c r="H31" s="12">
        <v>3686</v>
      </c>
      <c r="I31" s="12">
        <v>0</v>
      </c>
      <c r="J31" s="12">
        <v>0</v>
      </c>
      <c r="K31" s="12">
        <v>4337</v>
      </c>
      <c r="L31" s="12">
        <v>1757</v>
      </c>
      <c r="M31" s="12">
        <v>3733</v>
      </c>
      <c r="N31" s="12">
        <v>947</v>
      </c>
      <c r="O31" s="12">
        <v>3666</v>
      </c>
      <c r="P31" s="12">
        <v>244</v>
      </c>
      <c r="Q31" s="12">
        <v>2966</v>
      </c>
      <c r="R31" s="12">
        <v>2761</v>
      </c>
      <c r="S31" s="130">
        <v>370</v>
      </c>
      <c r="T31" s="131">
        <f t="shared" si="3"/>
        <v>60271</v>
      </c>
      <c r="U31" s="132">
        <f t="shared" si="4"/>
        <v>36306</v>
      </c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</row>
    <row r="32" spans="1:33" x14ac:dyDescent="0.25">
      <c r="A32" s="134" t="s">
        <v>17</v>
      </c>
      <c r="B32" s="128">
        <f t="shared" si="2"/>
        <v>103974</v>
      </c>
      <c r="C32" s="12">
        <v>58873</v>
      </c>
      <c r="D32" s="12">
        <v>7451</v>
      </c>
      <c r="E32" s="12">
        <v>5405</v>
      </c>
      <c r="F32" s="12">
        <v>1964</v>
      </c>
      <c r="G32" s="12">
        <v>4084</v>
      </c>
      <c r="H32" s="12">
        <v>3975</v>
      </c>
      <c r="I32" s="12">
        <v>0</v>
      </c>
      <c r="J32" s="12">
        <v>0</v>
      </c>
      <c r="K32" s="12">
        <v>3300</v>
      </c>
      <c r="L32" s="12">
        <v>2064</v>
      </c>
      <c r="M32" s="12">
        <v>3958</v>
      </c>
      <c r="N32" s="12">
        <v>1099</v>
      </c>
      <c r="O32" s="12">
        <v>4008</v>
      </c>
      <c r="P32" s="12">
        <v>304</v>
      </c>
      <c r="Q32" s="12">
        <v>4012</v>
      </c>
      <c r="R32" s="12">
        <v>3070</v>
      </c>
      <c r="S32" s="130">
        <v>407</v>
      </c>
      <c r="T32" s="131">
        <f t="shared" si="3"/>
        <v>64137</v>
      </c>
      <c r="U32" s="132">
        <f t="shared" si="4"/>
        <v>39837</v>
      </c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</row>
    <row r="33" spans="1:33" x14ac:dyDescent="0.25">
      <c r="A33" s="134" t="s">
        <v>18</v>
      </c>
      <c r="B33" s="128">
        <f t="shared" si="2"/>
        <v>109983</v>
      </c>
      <c r="C33" s="12">
        <v>61370</v>
      </c>
      <c r="D33" s="12">
        <v>7954</v>
      </c>
      <c r="E33" s="12">
        <v>5601</v>
      </c>
      <c r="F33" s="12">
        <v>2098</v>
      </c>
      <c r="G33" s="12">
        <v>4259</v>
      </c>
      <c r="H33" s="12">
        <v>4092</v>
      </c>
      <c r="I33" s="12">
        <v>0</v>
      </c>
      <c r="J33" s="12">
        <v>0</v>
      </c>
      <c r="K33" s="12">
        <v>4155</v>
      </c>
      <c r="L33" s="12">
        <v>2303</v>
      </c>
      <c r="M33" s="12">
        <v>4112</v>
      </c>
      <c r="N33" s="12">
        <v>1169</v>
      </c>
      <c r="O33" s="12">
        <v>4205</v>
      </c>
      <c r="P33" s="12">
        <v>434</v>
      </c>
      <c r="Q33" s="12">
        <v>4314</v>
      </c>
      <c r="R33" s="12">
        <v>3461</v>
      </c>
      <c r="S33" s="130">
        <v>456</v>
      </c>
      <c r="T33" s="131">
        <f t="shared" si="3"/>
        <v>67623</v>
      </c>
      <c r="U33" s="132">
        <f t="shared" si="4"/>
        <v>42360</v>
      </c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</row>
    <row r="34" spans="1:33" x14ac:dyDescent="0.25">
      <c r="A34" s="134" t="s">
        <v>19</v>
      </c>
      <c r="B34" s="128">
        <f t="shared" si="2"/>
        <v>113836</v>
      </c>
      <c r="C34" s="12">
        <f>60049+364</f>
        <v>60413</v>
      </c>
      <c r="D34" s="12">
        <f>8537+192</f>
        <v>8729</v>
      </c>
      <c r="E34" s="12">
        <v>5697</v>
      </c>
      <c r="F34" s="12">
        <v>2247</v>
      </c>
      <c r="G34" s="12">
        <f>4327+273</f>
        <v>4600</v>
      </c>
      <c r="H34" s="12">
        <f>4326+162</f>
        <v>4488</v>
      </c>
      <c r="I34" s="12">
        <v>0</v>
      </c>
      <c r="J34" s="12">
        <v>0</v>
      </c>
      <c r="K34" s="12">
        <v>5618</v>
      </c>
      <c r="L34" s="12">
        <v>2530</v>
      </c>
      <c r="M34" s="12">
        <v>4117</v>
      </c>
      <c r="N34" s="12">
        <v>1433</v>
      </c>
      <c r="O34" s="12">
        <v>4352</v>
      </c>
      <c r="P34" s="12">
        <v>641</v>
      </c>
      <c r="Q34" s="12">
        <f>4586+117</f>
        <v>4703</v>
      </c>
      <c r="R34" s="12">
        <v>3721</v>
      </c>
      <c r="S34" s="130">
        <v>547</v>
      </c>
      <c r="T34" s="131">
        <f t="shared" si="3"/>
        <v>68278</v>
      </c>
      <c r="U34" s="132">
        <f t="shared" si="4"/>
        <v>45558</v>
      </c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</row>
    <row r="35" spans="1:33" x14ac:dyDescent="0.25">
      <c r="A35" s="134" t="s">
        <v>20</v>
      </c>
      <c r="B35" s="128">
        <f t="shared" si="2"/>
        <v>126358</v>
      </c>
      <c r="C35" s="135">
        <v>64820</v>
      </c>
      <c r="D35" s="135">
        <v>9531</v>
      </c>
      <c r="E35" s="135">
        <v>6337</v>
      </c>
      <c r="F35" s="135">
        <v>2476</v>
      </c>
      <c r="G35" s="135">
        <v>5027</v>
      </c>
      <c r="H35" s="135">
        <v>4924</v>
      </c>
      <c r="I35" s="135">
        <v>0</v>
      </c>
      <c r="J35" s="135">
        <v>0</v>
      </c>
      <c r="K35" s="135">
        <v>7099</v>
      </c>
      <c r="L35" s="135">
        <v>3023</v>
      </c>
      <c r="M35" s="135">
        <v>4562</v>
      </c>
      <c r="N35" s="135">
        <v>2024</v>
      </c>
      <c r="O35" s="135">
        <v>5081</v>
      </c>
      <c r="P35" s="135">
        <v>912</v>
      </c>
      <c r="Q35" s="135">
        <v>5192</v>
      </c>
      <c r="R35" s="135">
        <v>4660</v>
      </c>
      <c r="S35" s="136">
        <v>690</v>
      </c>
      <c r="T35" s="131">
        <f t="shared" si="3"/>
        <v>74395</v>
      </c>
      <c r="U35" s="132">
        <f t="shared" si="4"/>
        <v>51963</v>
      </c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</row>
    <row r="36" spans="1:33" x14ac:dyDescent="0.25">
      <c r="A36" s="134" t="s">
        <v>21</v>
      </c>
      <c r="B36" s="128">
        <f t="shared" si="2"/>
        <v>151358</v>
      </c>
      <c r="C36" s="12">
        <v>73215</v>
      </c>
      <c r="D36" s="12">
        <v>11742</v>
      </c>
      <c r="E36" s="12">
        <v>6556</v>
      </c>
      <c r="F36" s="12">
        <v>3249</v>
      </c>
      <c r="G36" s="12">
        <v>5876</v>
      </c>
      <c r="H36" s="12">
        <v>6146</v>
      </c>
      <c r="I36" s="12">
        <v>0</v>
      </c>
      <c r="J36" s="12">
        <v>0</v>
      </c>
      <c r="K36" s="12">
        <v>9916</v>
      </c>
      <c r="L36" s="12">
        <v>3762</v>
      </c>
      <c r="M36" s="12">
        <v>5411</v>
      </c>
      <c r="N36" s="12">
        <v>2878</v>
      </c>
      <c r="O36" s="12">
        <v>7282</v>
      </c>
      <c r="P36" s="12">
        <v>1365</v>
      </c>
      <c r="Q36" s="12">
        <v>7010</v>
      </c>
      <c r="R36" s="12">
        <v>6018</v>
      </c>
      <c r="S36" s="130">
        <v>932</v>
      </c>
      <c r="T36" s="131">
        <f t="shared" si="3"/>
        <v>86380</v>
      </c>
      <c r="U36" s="132">
        <f t="shared" si="4"/>
        <v>64978</v>
      </c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</row>
    <row r="37" spans="1:33" x14ac:dyDescent="0.25">
      <c r="A37" s="134" t="s">
        <v>22</v>
      </c>
      <c r="B37" s="128">
        <f t="shared" si="2"/>
        <v>179773</v>
      </c>
      <c r="C37" s="12">
        <v>87191</v>
      </c>
      <c r="D37" s="12">
        <v>13202</v>
      </c>
      <c r="E37" s="12">
        <v>7960</v>
      </c>
      <c r="F37" s="12">
        <v>4091</v>
      </c>
      <c r="G37" s="12">
        <v>6886</v>
      </c>
      <c r="H37" s="12">
        <v>8112</v>
      </c>
      <c r="I37" s="12">
        <v>1353</v>
      </c>
      <c r="J37" s="12">
        <v>0</v>
      </c>
      <c r="K37" s="12">
        <v>11404</v>
      </c>
      <c r="L37" s="12">
        <v>4774</v>
      </c>
      <c r="M37" s="12">
        <v>6690</v>
      </c>
      <c r="N37" s="12">
        <v>4001</v>
      </c>
      <c r="O37" s="12">
        <v>7640</v>
      </c>
      <c r="P37" s="12">
        <v>1850</v>
      </c>
      <c r="Q37" s="12">
        <v>8051</v>
      </c>
      <c r="R37" s="12">
        <v>5446</v>
      </c>
      <c r="S37" s="130">
        <v>1122</v>
      </c>
      <c r="T37" s="131">
        <f t="shared" si="3"/>
        <v>102686</v>
      </c>
      <c r="U37" s="132">
        <f t="shared" si="4"/>
        <v>77087</v>
      </c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</row>
    <row r="38" spans="1:33" x14ac:dyDescent="0.25">
      <c r="A38" s="134" t="s">
        <v>23</v>
      </c>
      <c r="B38" s="128">
        <f t="shared" si="2"/>
        <v>204773</v>
      </c>
      <c r="C38" s="12">
        <v>97107</v>
      </c>
      <c r="D38" s="12">
        <v>14775</v>
      </c>
      <c r="E38" s="12">
        <v>8648</v>
      </c>
      <c r="F38" s="12">
        <v>4903</v>
      </c>
      <c r="G38" s="12">
        <v>8452</v>
      </c>
      <c r="H38" s="12">
        <v>9473</v>
      </c>
      <c r="I38" s="12">
        <v>1562</v>
      </c>
      <c r="J38" s="12">
        <v>0</v>
      </c>
      <c r="K38" s="12">
        <v>13189</v>
      </c>
      <c r="L38" s="12">
        <v>5430</v>
      </c>
      <c r="M38" s="12">
        <v>7631</v>
      </c>
      <c r="N38" s="12">
        <v>5564</v>
      </c>
      <c r="O38" s="12">
        <v>8373</v>
      </c>
      <c r="P38" s="12">
        <v>2408</v>
      </c>
      <c r="Q38" s="12">
        <v>9383</v>
      </c>
      <c r="R38" s="12">
        <v>6589</v>
      </c>
      <c r="S38" s="130">
        <v>1286</v>
      </c>
      <c r="T38" s="131">
        <f t="shared" si="3"/>
        <v>115199</v>
      </c>
      <c r="U38" s="132">
        <f t="shared" si="4"/>
        <v>89574</v>
      </c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</row>
    <row r="39" spans="1:33" ht="14.25" thickBot="1" x14ac:dyDescent="0.3">
      <c r="A39" s="531" t="s">
        <v>24</v>
      </c>
      <c r="B39" s="524">
        <f t="shared" si="2"/>
        <v>229437</v>
      </c>
      <c r="C39" s="486">
        <v>107886</v>
      </c>
      <c r="D39" s="486">
        <v>15971</v>
      </c>
      <c r="E39" s="486">
        <v>9135</v>
      </c>
      <c r="F39" s="486">
        <v>5216</v>
      </c>
      <c r="G39" s="486">
        <v>9756</v>
      </c>
      <c r="H39" s="486">
        <v>10159</v>
      </c>
      <c r="I39" s="486">
        <v>1710</v>
      </c>
      <c r="J39" s="486">
        <v>0</v>
      </c>
      <c r="K39" s="486">
        <v>15262</v>
      </c>
      <c r="L39" s="486">
        <v>6169</v>
      </c>
      <c r="M39" s="486">
        <v>8466</v>
      </c>
      <c r="N39" s="486">
        <v>7240</v>
      </c>
      <c r="O39" s="486">
        <v>9574</v>
      </c>
      <c r="P39" s="486">
        <v>3187</v>
      </c>
      <c r="Q39" s="486">
        <v>10343</v>
      </c>
      <c r="R39" s="486">
        <v>7867</v>
      </c>
      <c r="S39" s="526">
        <v>1496</v>
      </c>
      <c r="T39" s="527">
        <f t="shared" si="3"/>
        <v>128364</v>
      </c>
      <c r="U39" s="528">
        <f t="shared" si="4"/>
        <v>101073</v>
      </c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</row>
    <row r="40" spans="1:33" x14ac:dyDescent="0.25">
      <c r="A40" s="529" t="s">
        <v>25</v>
      </c>
      <c r="B40" s="121">
        <f t="shared" si="2"/>
        <v>243270</v>
      </c>
      <c r="C40" s="123">
        <v>114773</v>
      </c>
      <c r="D40" s="123">
        <v>16483</v>
      </c>
      <c r="E40" s="123">
        <v>9704</v>
      </c>
      <c r="F40" s="123">
        <v>5111</v>
      </c>
      <c r="G40" s="123">
        <v>10036</v>
      </c>
      <c r="H40" s="123">
        <v>10827</v>
      </c>
      <c r="I40" s="123">
        <v>1766</v>
      </c>
      <c r="J40" s="123">
        <v>0</v>
      </c>
      <c r="K40" s="123">
        <v>16458</v>
      </c>
      <c r="L40" s="123">
        <v>6213</v>
      </c>
      <c r="M40" s="123">
        <v>8619</v>
      </c>
      <c r="N40" s="123">
        <v>9068</v>
      </c>
      <c r="O40" s="123">
        <v>9756</v>
      </c>
      <c r="P40" s="123">
        <v>3787</v>
      </c>
      <c r="Q40" s="123">
        <v>10642</v>
      </c>
      <c r="R40" s="123">
        <v>8382</v>
      </c>
      <c r="S40" s="124">
        <v>1645</v>
      </c>
      <c r="T40" s="125">
        <f t="shared" si="3"/>
        <v>136342</v>
      </c>
      <c r="U40" s="126">
        <f t="shared" si="4"/>
        <v>106928</v>
      </c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</row>
    <row r="41" spans="1:33" x14ac:dyDescent="0.25">
      <c r="A41" s="134" t="s">
        <v>26</v>
      </c>
      <c r="B41" s="128">
        <f t="shared" si="2"/>
        <v>262867</v>
      </c>
      <c r="C41" s="12">
        <v>123559</v>
      </c>
      <c r="D41" s="12">
        <v>17110</v>
      </c>
      <c r="E41" s="12">
        <v>10659</v>
      </c>
      <c r="F41" s="12">
        <v>5482</v>
      </c>
      <c r="G41" s="12">
        <v>10634</v>
      </c>
      <c r="H41" s="12">
        <v>11459</v>
      </c>
      <c r="I41" s="12">
        <v>1877</v>
      </c>
      <c r="J41" s="12">
        <v>0</v>
      </c>
      <c r="K41" s="12">
        <v>18817</v>
      </c>
      <c r="L41" s="12">
        <v>6743</v>
      </c>
      <c r="M41" s="12">
        <v>9223</v>
      </c>
      <c r="N41" s="12">
        <v>10755</v>
      </c>
      <c r="O41" s="12">
        <v>10434</v>
      </c>
      <c r="P41" s="12">
        <v>4128</v>
      </c>
      <c r="Q41" s="12">
        <v>11064</v>
      </c>
      <c r="R41" s="12">
        <v>9105</v>
      </c>
      <c r="S41" s="130">
        <v>1818</v>
      </c>
      <c r="T41" s="131">
        <f t="shared" si="3"/>
        <v>147858</v>
      </c>
      <c r="U41" s="132">
        <f t="shared" si="4"/>
        <v>115009</v>
      </c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</row>
    <row r="42" spans="1:33" x14ac:dyDescent="0.25">
      <c r="A42" s="134" t="s">
        <v>27</v>
      </c>
      <c r="B42" s="128">
        <f t="shared" si="2"/>
        <v>272331</v>
      </c>
      <c r="C42" s="12">
        <v>126880</v>
      </c>
      <c r="D42" s="12">
        <v>17532</v>
      </c>
      <c r="E42" s="12">
        <v>11111</v>
      </c>
      <c r="F42" s="12">
        <v>6214</v>
      </c>
      <c r="G42" s="12">
        <v>10907</v>
      </c>
      <c r="H42" s="12">
        <v>11860</v>
      </c>
      <c r="I42" s="12">
        <v>1935</v>
      </c>
      <c r="J42" s="12">
        <v>0</v>
      </c>
      <c r="K42" s="12">
        <v>19814</v>
      </c>
      <c r="L42" s="12">
        <v>7014</v>
      </c>
      <c r="M42" s="12">
        <v>9478</v>
      </c>
      <c r="N42" s="12">
        <v>12150</v>
      </c>
      <c r="O42" s="12">
        <v>10685</v>
      </c>
      <c r="P42" s="12">
        <v>4315</v>
      </c>
      <c r="Q42" s="12">
        <v>11127</v>
      </c>
      <c r="R42" s="12">
        <v>9451</v>
      </c>
      <c r="S42" s="130">
        <v>1858</v>
      </c>
      <c r="T42" s="131">
        <f t="shared" si="3"/>
        <v>152908</v>
      </c>
      <c r="U42" s="132">
        <f t="shared" si="4"/>
        <v>119423</v>
      </c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</row>
    <row r="43" spans="1:33" x14ac:dyDescent="0.25">
      <c r="A43" s="134" t="s">
        <v>28</v>
      </c>
      <c r="B43" s="128">
        <f t="shared" si="2"/>
        <v>276918</v>
      </c>
      <c r="C43" s="12">
        <v>132014</v>
      </c>
      <c r="D43" s="12">
        <v>17969</v>
      </c>
      <c r="E43" s="12">
        <v>11144</v>
      </c>
      <c r="F43" s="12">
        <v>6184</v>
      </c>
      <c r="G43" s="12">
        <v>11001</v>
      </c>
      <c r="H43" s="12">
        <v>12014</v>
      </c>
      <c r="I43" s="12">
        <v>2093</v>
      </c>
      <c r="J43" s="12">
        <v>0</v>
      </c>
      <c r="K43" s="12">
        <v>19945</v>
      </c>
      <c r="L43" s="12">
        <v>7233</v>
      </c>
      <c r="M43" s="12">
        <v>9100</v>
      </c>
      <c r="N43" s="12">
        <v>11084</v>
      </c>
      <c r="O43" s="12">
        <v>10626</v>
      </c>
      <c r="P43" s="12">
        <v>4379</v>
      </c>
      <c r="Q43" s="12">
        <v>11009</v>
      </c>
      <c r="R43" s="12">
        <v>9167</v>
      </c>
      <c r="S43" s="130">
        <v>1956</v>
      </c>
      <c r="T43" s="131">
        <f t="shared" si="3"/>
        <v>158143</v>
      </c>
      <c r="U43" s="132">
        <f t="shared" si="4"/>
        <v>118775</v>
      </c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</row>
    <row r="44" spans="1:33" x14ac:dyDescent="0.25">
      <c r="A44" s="134" t="s">
        <v>29</v>
      </c>
      <c r="B44" s="128">
        <f t="shared" si="2"/>
        <v>282225</v>
      </c>
      <c r="C44" s="12">
        <v>132133</v>
      </c>
      <c r="D44" s="12">
        <v>18085</v>
      </c>
      <c r="E44" s="12">
        <v>11173</v>
      </c>
      <c r="F44" s="12">
        <v>5878</v>
      </c>
      <c r="G44" s="12">
        <v>11180</v>
      </c>
      <c r="H44" s="12">
        <v>12208</v>
      </c>
      <c r="I44" s="12">
        <v>2235</v>
      </c>
      <c r="J44" s="12">
        <v>0</v>
      </c>
      <c r="K44" s="12">
        <v>22442</v>
      </c>
      <c r="L44" s="12">
        <v>7331</v>
      </c>
      <c r="M44" s="12">
        <v>9882</v>
      </c>
      <c r="N44" s="12">
        <v>11686</v>
      </c>
      <c r="O44" s="12">
        <v>10606</v>
      </c>
      <c r="P44" s="12">
        <v>4457</v>
      </c>
      <c r="Q44" s="12">
        <v>11602</v>
      </c>
      <c r="R44" s="12">
        <v>9149</v>
      </c>
      <c r="S44" s="130">
        <v>2178</v>
      </c>
      <c r="T44" s="131">
        <f t="shared" si="3"/>
        <v>160453</v>
      </c>
      <c r="U44" s="132">
        <f t="shared" si="4"/>
        <v>121772</v>
      </c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</row>
    <row r="45" spans="1:33" x14ac:dyDescent="0.25">
      <c r="A45" s="134" t="s">
        <v>30</v>
      </c>
      <c r="B45" s="128">
        <f t="shared" si="2"/>
        <v>290029</v>
      </c>
      <c r="C45" s="12">
        <v>133325</v>
      </c>
      <c r="D45" s="12">
        <v>18511</v>
      </c>
      <c r="E45" s="12">
        <v>11633</v>
      </c>
      <c r="F45" s="12">
        <v>6151</v>
      </c>
      <c r="G45" s="12">
        <v>11532</v>
      </c>
      <c r="H45" s="12">
        <v>12708</v>
      </c>
      <c r="I45" s="12">
        <v>2266</v>
      </c>
      <c r="J45" s="12">
        <v>0</v>
      </c>
      <c r="K45" s="12">
        <v>25871</v>
      </c>
      <c r="L45" s="12">
        <v>7518</v>
      </c>
      <c r="M45" s="12">
        <v>10258</v>
      </c>
      <c r="N45" s="12">
        <v>11696</v>
      </c>
      <c r="O45" s="12">
        <v>11058</v>
      </c>
      <c r="P45" s="12">
        <v>3964</v>
      </c>
      <c r="Q45" s="12">
        <v>12075</v>
      </c>
      <c r="R45" s="12">
        <v>9264</v>
      </c>
      <c r="S45" s="130">
        <v>2199</v>
      </c>
      <c r="T45" s="131">
        <f t="shared" si="3"/>
        <v>165347</v>
      </c>
      <c r="U45" s="132">
        <f t="shared" si="4"/>
        <v>124682</v>
      </c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</row>
    <row r="46" spans="1:33" x14ac:dyDescent="0.25">
      <c r="A46" s="134" t="s">
        <v>31</v>
      </c>
      <c r="B46" s="128">
        <f t="shared" si="2"/>
        <v>296576</v>
      </c>
      <c r="C46" s="12">
        <v>133844</v>
      </c>
      <c r="D46" s="12">
        <v>19319</v>
      </c>
      <c r="E46" s="12">
        <v>11975</v>
      </c>
      <c r="F46" s="12">
        <v>6451</v>
      </c>
      <c r="G46" s="12">
        <v>11509</v>
      </c>
      <c r="H46" s="12">
        <v>13262</v>
      </c>
      <c r="I46" s="12">
        <v>2348</v>
      </c>
      <c r="J46" s="12">
        <v>0</v>
      </c>
      <c r="K46" s="12">
        <v>27035</v>
      </c>
      <c r="L46" s="12">
        <v>7731</v>
      </c>
      <c r="M46" s="12">
        <v>10533</v>
      </c>
      <c r="N46" s="12">
        <v>12213</v>
      </c>
      <c r="O46" s="12">
        <v>11151</v>
      </c>
      <c r="P46" s="12">
        <v>4054</v>
      </c>
      <c r="Q46" s="12">
        <v>13119</v>
      </c>
      <c r="R46" s="12">
        <v>9832</v>
      </c>
      <c r="S46" s="130">
        <v>2200</v>
      </c>
      <c r="T46" s="131">
        <f t="shared" si="3"/>
        <v>167330</v>
      </c>
      <c r="U46" s="132">
        <f t="shared" si="4"/>
        <v>129246</v>
      </c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</row>
    <row r="47" spans="1:33" x14ac:dyDescent="0.25">
      <c r="A47" s="134" t="s">
        <v>32</v>
      </c>
      <c r="B47" s="128">
        <f t="shared" si="2"/>
        <v>301412</v>
      </c>
      <c r="C47" s="12">
        <v>131707</v>
      </c>
      <c r="D47" s="12">
        <v>19563</v>
      </c>
      <c r="E47" s="12">
        <v>12403</v>
      </c>
      <c r="F47" s="12">
        <v>6588</v>
      </c>
      <c r="G47" s="12">
        <v>11544</v>
      </c>
      <c r="H47" s="12">
        <v>13411</v>
      </c>
      <c r="I47" s="12">
        <v>2490</v>
      </c>
      <c r="J47" s="12">
        <v>0</v>
      </c>
      <c r="K47" s="12">
        <v>32034</v>
      </c>
      <c r="L47" s="12">
        <v>7789</v>
      </c>
      <c r="M47" s="12">
        <v>10665</v>
      </c>
      <c r="N47" s="12">
        <v>12464</v>
      </c>
      <c r="O47" s="12">
        <v>11117</v>
      </c>
      <c r="P47" s="12">
        <v>4071</v>
      </c>
      <c r="Q47" s="12">
        <v>13259</v>
      </c>
      <c r="R47" s="12">
        <v>10051</v>
      </c>
      <c r="S47" s="130">
        <v>2256</v>
      </c>
      <c r="T47" s="131">
        <f t="shared" si="3"/>
        <v>170329</v>
      </c>
      <c r="U47" s="132">
        <f t="shared" si="4"/>
        <v>131083</v>
      </c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</row>
    <row r="48" spans="1:33" x14ac:dyDescent="0.25">
      <c r="A48" s="134" t="s">
        <v>33</v>
      </c>
      <c r="B48" s="128">
        <f t="shared" si="2"/>
        <v>306471</v>
      </c>
      <c r="C48" s="12">
        <v>134061</v>
      </c>
      <c r="D48" s="12">
        <v>20315</v>
      </c>
      <c r="E48" s="12">
        <v>12686</v>
      </c>
      <c r="F48" s="12">
        <v>7095</v>
      </c>
      <c r="G48" s="12">
        <v>11816</v>
      </c>
      <c r="H48" s="12">
        <v>12918</v>
      </c>
      <c r="I48" s="12">
        <v>2642</v>
      </c>
      <c r="J48" s="12">
        <v>0</v>
      </c>
      <c r="K48" s="12">
        <v>32492</v>
      </c>
      <c r="L48" s="12">
        <v>7775</v>
      </c>
      <c r="M48" s="12">
        <v>10599</v>
      </c>
      <c r="N48" s="12">
        <v>13272</v>
      </c>
      <c r="O48" s="12">
        <v>11294</v>
      </c>
      <c r="P48" s="12">
        <v>3890</v>
      </c>
      <c r="Q48" s="12">
        <v>13453</v>
      </c>
      <c r="R48" s="12">
        <v>9811</v>
      </c>
      <c r="S48" s="130">
        <v>2352</v>
      </c>
      <c r="T48" s="131">
        <f t="shared" si="3"/>
        <v>173648</v>
      </c>
      <c r="U48" s="132">
        <f t="shared" si="4"/>
        <v>132823</v>
      </c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</row>
    <row r="49" spans="1:33" ht="14.25" thickBot="1" x14ac:dyDescent="0.3">
      <c r="A49" s="531" t="s">
        <v>34</v>
      </c>
      <c r="B49" s="524">
        <f t="shared" si="2"/>
        <v>316633</v>
      </c>
      <c r="C49" s="486">
        <v>140621</v>
      </c>
      <c r="D49" s="486">
        <v>20645</v>
      </c>
      <c r="E49" s="486">
        <v>12781</v>
      </c>
      <c r="F49" s="486">
        <v>7721</v>
      </c>
      <c r="G49" s="486">
        <v>12391</v>
      </c>
      <c r="H49" s="486">
        <v>13305</v>
      </c>
      <c r="I49" s="486">
        <v>2797</v>
      </c>
      <c r="J49" s="486">
        <v>0</v>
      </c>
      <c r="K49" s="486">
        <v>30569</v>
      </c>
      <c r="L49" s="486">
        <v>8292</v>
      </c>
      <c r="M49" s="486">
        <v>11062</v>
      </c>
      <c r="N49" s="486">
        <v>13713</v>
      </c>
      <c r="O49" s="486">
        <v>11535</v>
      </c>
      <c r="P49" s="486">
        <v>3867</v>
      </c>
      <c r="Q49" s="486">
        <v>13703</v>
      </c>
      <c r="R49" s="486">
        <v>11101</v>
      </c>
      <c r="S49" s="526">
        <v>2530</v>
      </c>
      <c r="T49" s="527">
        <f t="shared" si="3"/>
        <v>178911</v>
      </c>
      <c r="U49" s="528">
        <f t="shared" si="4"/>
        <v>137722</v>
      </c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</row>
    <row r="50" spans="1:33" x14ac:dyDescent="0.25">
      <c r="A50" s="529" t="s">
        <v>35</v>
      </c>
      <c r="B50" s="121">
        <f t="shared" si="2"/>
        <v>329933</v>
      </c>
      <c r="C50" s="123">
        <v>143625</v>
      </c>
      <c r="D50" s="123">
        <v>20837</v>
      </c>
      <c r="E50" s="123">
        <v>12815</v>
      </c>
      <c r="F50" s="123">
        <v>7998</v>
      </c>
      <c r="G50" s="123">
        <v>14125</v>
      </c>
      <c r="H50" s="123">
        <v>19382</v>
      </c>
      <c r="I50" s="123">
        <v>2894</v>
      </c>
      <c r="J50" s="123">
        <v>0</v>
      </c>
      <c r="K50" s="123">
        <v>31015</v>
      </c>
      <c r="L50" s="123">
        <v>8414</v>
      </c>
      <c r="M50" s="123">
        <v>11233</v>
      </c>
      <c r="N50" s="123">
        <v>14384</v>
      </c>
      <c r="O50" s="123">
        <v>11485</v>
      </c>
      <c r="P50" s="123">
        <v>3948</v>
      </c>
      <c r="Q50" s="123">
        <v>13900</v>
      </c>
      <c r="R50" s="123">
        <v>11250</v>
      </c>
      <c r="S50" s="124">
        <v>2628</v>
      </c>
      <c r="T50" s="125">
        <f t="shared" si="3"/>
        <v>182638</v>
      </c>
      <c r="U50" s="126">
        <f t="shared" si="4"/>
        <v>147295</v>
      </c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</row>
    <row r="51" spans="1:33" x14ac:dyDescent="0.25">
      <c r="A51" s="134" t="s">
        <v>36</v>
      </c>
      <c r="B51" s="128">
        <f t="shared" si="2"/>
        <v>329544</v>
      </c>
      <c r="C51" s="12">
        <v>144657</v>
      </c>
      <c r="D51" s="12">
        <v>20605</v>
      </c>
      <c r="E51" s="12">
        <v>12639</v>
      </c>
      <c r="F51" s="12">
        <v>7950</v>
      </c>
      <c r="G51" s="12">
        <v>14469</v>
      </c>
      <c r="H51" s="12">
        <v>18964</v>
      </c>
      <c r="I51" s="12">
        <v>3073</v>
      </c>
      <c r="J51" s="12">
        <v>0</v>
      </c>
      <c r="K51" s="12">
        <v>31045</v>
      </c>
      <c r="L51" s="12">
        <v>8339</v>
      </c>
      <c r="M51" s="12">
        <v>11030</v>
      </c>
      <c r="N51" s="12">
        <v>14647</v>
      </c>
      <c r="O51" s="12">
        <v>11119</v>
      </c>
      <c r="P51" s="12">
        <v>3668</v>
      </c>
      <c r="Q51" s="12">
        <v>13782</v>
      </c>
      <c r="R51" s="12">
        <v>10894</v>
      </c>
      <c r="S51" s="130">
        <v>2663</v>
      </c>
      <c r="T51" s="131">
        <f t="shared" si="3"/>
        <v>183652</v>
      </c>
      <c r="U51" s="132">
        <f t="shared" si="4"/>
        <v>145892</v>
      </c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</row>
    <row r="52" spans="1:33" x14ac:dyDescent="0.25">
      <c r="A52" s="134" t="s">
        <v>37</v>
      </c>
      <c r="B52" s="128">
        <f t="shared" si="2"/>
        <v>329822</v>
      </c>
      <c r="C52" s="12">
        <v>145066</v>
      </c>
      <c r="D52" s="12">
        <v>20341</v>
      </c>
      <c r="E52" s="12">
        <v>12725</v>
      </c>
      <c r="F52" s="12">
        <v>8041</v>
      </c>
      <c r="G52" s="12">
        <v>14521</v>
      </c>
      <c r="H52" s="12">
        <v>20138</v>
      </c>
      <c r="I52" s="12">
        <v>3236</v>
      </c>
      <c r="J52" s="12">
        <v>1084</v>
      </c>
      <c r="K52" s="12">
        <v>31472</v>
      </c>
      <c r="L52" s="12">
        <v>8198</v>
      </c>
      <c r="M52" s="12">
        <v>10832</v>
      </c>
      <c r="N52" s="12">
        <v>13030</v>
      </c>
      <c r="O52" s="12">
        <v>10989</v>
      </c>
      <c r="P52" s="12">
        <v>3536</v>
      </c>
      <c r="Q52" s="12">
        <v>13464</v>
      </c>
      <c r="R52" s="12">
        <v>10375</v>
      </c>
      <c r="S52" s="130">
        <v>2774</v>
      </c>
      <c r="T52" s="131">
        <f t="shared" si="3"/>
        <v>184579</v>
      </c>
      <c r="U52" s="132">
        <f t="shared" si="4"/>
        <v>145243</v>
      </c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</row>
    <row r="53" spans="1:33" x14ac:dyDescent="0.3">
      <c r="A53" s="134" t="s">
        <v>61</v>
      </c>
      <c r="B53" s="137">
        <f t="shared" si="2"/>
        <v>330872</v>
      </c>
      <c r="C53" s="29">
        <v>145616</v>
      </c>
      <c r="D53" s="29">
        <v>20612</v>
      </c>
      <c r="E53" s="29">
        <v>12502</v>
      </c>
      <c r="F53" s="29">
        <v>8156</v>
      </c>
      <c r="G53" s="29">
        <v>14558</v>
      </c>
      <c r="H53" s="29">
        <v>20995</v>
      </c>
      <c r="I53" s="29">
        <v>3300</v>
      </c>
      <c r="J53" s="29">
        <v>937</v>
      </c>
      <c r="K53" s="29">
        <v>31645</v>
      </c>
      <c r="L53" s="29">
        <v>8091</v>
      </c>
      <c r="M53" s="29">
        <v>10811</v>
      </c>
      <c r="N53" s="29">
        <v>12901</v>
      </c>
      <c r="O53" s="29">
        <v>10841</v>
      </c>
      <c r="P53" s="29">
        <v>3536</v>
      </c>
      <c r="Q53" s="29">
        <v>13606</v>
      </c>
      <c r="R53" s="29">
        <v>9877</v>
      </c>
      <c r="S53" s="138">
        <v>2888</v>
      </c>
      <c r="T53" s="131">
        <f t="shared" si="3"/>
        <v>185417</v>
      </c>
      <c r="U53" s="132">
        <f t="shared" si="4"/>
        <v>145455</v>
      </c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</row>
    <row r="54" spans="1:33" x14ac:dyDescent="0.3">
      <c r="A54" s="139">
        <v>2015</v>
      </c>
      <c r="B54" s="137">
        <f t="shared" ref="B54:B55" si="5">SUM(C54:S54)</f>
        <v>333478</v>
      </c>
      <c r="C54" s="29">
        <v>146535</v>
      </c>
      <c r="D54" s="29">
        <v>21036</v>
      </c>
      <c r="E54" s="29">
        <v>13004</v>
      </c>
      <c r="F54" s="29">
        <v>8041</v>
      </c>
      <c r="G54" s="29">
        <v>14438</v>
      </c>
      <c r="H54" s="29">
        <v>21407</v>
      </c>
      <c r="I54" s="29">
        <v>3505</v>
      </c>
      <c r="J54" s="29">
        <v>1756</v>
      </c>
      <c r="K54" s="29">
        <v>31975</v>
      </c>
      <c r="L54" s="29">
        <v>7729</v>
      </c>
      <c r="M54" s="29">
        <v>11136</v>
      </c>
      <c r="N54" s="29">
        <v>12700</v>
      </c>
      <c r="O54" s="29">
        <v>10577</v>
      </c>
      <c r="P54" s="29">
        <v>3476</v>
      </c>
      <c r="Q54" s="29">
        <v>13222</v>
      </c>
      <c r="R54" s="29">
        <v>9945</v>
      </c>
      <c r="S54" s="138">
        <v>2996</v>
      </c>
      <c r="T54" s="131">
        <f t="shared" ref="T54:T55" si="6">C54+F54+K54</f>
        <v>186551</v>
      </c>
      <c r="U54" s="132">
        <f t="shared" ref="U54:U55" si="7">D54+E54+G54+H54+I54+J54+L54+M54+N54+O54+P54+Q54+R54+S54</f>
        <v>146927</v>
      </c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</row>
    <row r="55" spans="1:33" x14ac:dyDescent="0.3">
      <c r="A55" s="140">
        <v>2016</v>
      </c>
      <c r="B55" s="137">
        <f t="shared" si="5"/>
        <v>332768</v>
      </c>
      <c r="C55" s="141">
        <v>146460</v>
      </c>
      <c r="D55" s="141">
        <v>20714</v>
      </c>
      <c r="E55" s="141">
        <v>12873</v>
      </c>
      <c r="F55" s="141">
        <v>7836</v>
      </c>
      <c r="G55" s="141">
        <v>14245</v>
      </c>
      <c r="H55" s="141">
        <v>21600</v>
      </c>
      <c r="I55" s="141">
        <v>3730</v>
      </c>
      <c r="J55" s="141">
        <v>1915</v>
      </c>
      <c r="K55" s="141">
        <v>32075</v>
      </c>
      <c r="L55" s="141">
        <v>7437</v>
      </c>
      <c r="M55" s="141">
        <v>11218</v>
      </c>
      <c r="N55" s="141">
        <v>12725</v>
      </c>
      <c r="O55" s="141">
        <v>10330</v>
      </c>
      <c r="P55" s="141">
        <v>3294</v>
      </c>
      <c r="Q55" s="141">
        <v>13367</v>
      </c>
      <c r="R55" s="141">
        <v>9883</v>
      </c>
      <c r="S55" s="142">
        <v>3066</v>
      </c>
      <c r="T55" s="131">
        <f t="shared" si="6"/>
        <v>186371</v>
      </c>
      <c r="U55" s="132">
        <f t="shared" si="7"/>
        <v>146397</v>
      </c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</row>
    <row r="56" spans="1:33" x14ac:dyDescent="0.3">
      <c r="A56" s="143">
        <v>2017</v>
      </c>
      <c r="B56" s="144">
        <f t="shared" si="2"/>
        <v>326315</v>
      </c>
      <c r="C56" s="145">
        <v>143237</v>
      </c>
      <c r="D56" s="145">
        <v>20199</v>
      </c>
      <c r="E56" s="145">
        <v>12487</v>
      </c>
      <c r="F56" s="145">
        <v>7835</v>
      </c>
      <c r="G56" s="145">
        <v>13696</v>
      </c>
      <c r="H56" s="145">
        <v>21180</v>
      </c>
      <c r="I56" s="145">
        <v>3957</v>
      </c>
      <c r="J56" s="145">
        <v>1943</v>
      </c>
      <c r="K56" s="145">
        <v>31840</v>
      </c>
      <c r="L56" s="145">
        <v>7258</v>
      </c>
      <c r="M56" s="145">
        <v>11015</v>
      </c>
      <c r="N56" s="145">
        <v>12641</v>
      </c>
      <c r="O56" s="145">
        <v>10126</v>
      </c>
      <c r="P56" s="145">
        <v>3193</v>
      </c>
      <c r="Q56" s="145">
        <v>12942</v>
      </c>
      <c r="R56" s="145">
        <v>9665</v>
      </c>
      <c r="S56" s="146">
        <v>3101</v>
      </c>
      <c r="T56" s="147">
        <f t="shared" si="3"/>
        <v>182912</v>
      </c>
      <c r="U56" s="148">
        <f t="shared" si="4"/>
        <v>143403</v>
      </c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</row>
    <row r="57" spans="1:33" x14ac:dyDescent="0.3">
      <c r="A57" s="143">
        <v>2018</v>
      </c>
      <c r="B57" s="144">
        <f t="shared" ref="B57" si="8">SUM(C57:S57)</f>
        <v>322232</v>
      </c>
      <c r="C57" s="145">
        <v>141423</v>
      </c>
      <c r="D57" s="145">
        <v>19769</v>
      </c>
      <c r="E57" s="145">
        <v>12415</v>
      </c>
      <c r="F57" s="145">
        <v>7604</v>
      </c>
      <c r="G57" s="145">
        <v>13256</v>
      </c>
      <c r="H57" s="145">
        <v>21008</v>
      </c>
      <c r="I57" s="145">
        <v>3985</v>
      </c>
      <c r="J57" s="145">
        <v>1820</v>
      </c>
      <c r="K57" s="145">
        <v>32521</v>
      </c>
      <c r="L57" s="145">
        <v>7063</v>
      </c>
      <c r="M57" s="145">
        <v>11146</v>
      </c>
      <c r="N57" s="145">
        <v>12913</v>
      </c>
      <c r="O57" s="145">
        <v>9853</v>
      </c>
      <c r="P57" s="145">
        <v>3132</v>
      </c>
      <c r="Q57" s="145">
        <v>12009</v>
      </c>
      <c r="R57" s="145">
        <v>9522</v>
      </c>
      <c r="S57" s="146">
        <v>2793</v>
      </c>
      <c r="T57" s="147">
        <f t="shared" ref="T57" si="9">C57+F57+K57</f>
        <v>181548</v>
      </c>
      <c r="U57" s="148">
        <f t="shared" ref="U57" si="10">D57+E57+G57+H57+I57+J57+L57+M57+N57+O57+P57+Q57+R57+S57</f>
        <v>140684</v>
      </c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</row>
    <row r="58" spans="1:33" x14ac:dyDescent="0.3">
      <c r="A58" s="143">
        <v>2019</v>
      </c>
      <c r="B58" s="144">
        <f t="shared" ref="B58" si="11">SUM(C58:S58)</f>
        <v>319240</v>
      </c>
      <c r="C58" s="145">
        <v>140134</v>
      </c>
      <c r="D58" s="145">
        <v>19509</v>
      </c>
      <c r="E58" s="145">
        <v>12104</v>
      </c>
      <c r="F58" s="145">
        <v>7221</v>
      </c>
      <c r="G58" s="145">
        <v>12502</v>
      </c>
      <c r="H58" s="145">
        <v>20940</v>
      </c>
      <c r="I58" s="145">
        <v>4193</v>
      </c>
      <c r="J58" s="145">
        <v>1752</v>
      </c>
      <c r="K58" s="145">
        <v>33063</v>
      </c>
      <c r="L58" s="145">
        <v>7682</v>
      </c>
      <c r="M58" s="145">
        <v>10888</v>
      </c>
      <c r="N58" s="145">
        <v>12988</v>
      </c>
      <c r="O58" s="145">
        <v>10074</v>
      </c>
      <c r="P58" s="145">
        <v>3025</v>
      </c>
      <c r="Q58" s="145">
        <v>11634</v>
      </c>
      <c r="R58" s="145">
        <v>8970</v>
      </c>
      <c r="S58" s="146">
        <v>2561</v>
      </c>
      <c r="T58" s="147">
        <f t="shared" ref="T58" si="12">C58+F58+K58</f>
        <v>180418</v>
      </c>
      <c r="U58" s="148">
        <f t="shared" ref="U58" si="13">D58+E58+G58+H58+I58+J58+L58+M58+N58+O58+P58+Q58+R58+S58</f>
        <v>138822</v>
      </c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</row>
    <row r="59" spans="1:33" ht="14.25" thickBot="1" x14ac:dyDescent="0.35">
      <c r="A59" s="143">
        <v>2020</v>
      </c>
      <c r="B59" s="144">
        <f t="shared" ref="B59" si="14">SUM(C59:S59)</f>
        <v>320595</v>
      </c>
      <c r="C59" s="145">
        <v>142000</v>
      </c>
      <c r="D59" s="145">
        <v>19468</v>
      </c>
      <c r="E59" s="145">
        <v>12193</v>
      </c>
      <c r="F59" s="145">
        <v>7048</v>
      </c>
      <c r="G59" s="145">
        <v>12286</v>
      </c>
      <c r="H59" s="145">
        <v>20979</v>
      </c>
      <c r="I59" s="145">
        <v>4307</v>
      </c>
      <c r="J59" s="145">
        <v>1790</v>
      </c>
      <c r="K59" s="145">
        <v>33197</v>
      </c>
      <c r="L59" s="145">
        <v>7617</v>
      </c>
      <c r="M59" s="145">
        <v>10979</v>
      </c>
      <c r="N59" s="145">
        <v>13098</v>
      </c>
      <c r="O59" s="145">
        <v>9940</v>
      </c>
      <c r="P59" s="145">
        <v>3209</v>
      </c>
      <c r="Q59" s="145">
        <v>11512</v>
      </c>
      <c r="R59" s="145">
        <v>8473</v>
      </c>
      <c r="S59" s="146">
        <v>2499</v>
      </c>
      <c r="T59" s="147">
        <v>182245</v>
      </c>
      <c r="U59" s="148">
        <v>138350</v>
      </c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</row>
    <row r="60" spans="1:33" x14ac:dyDescent="0.3">
      <c r="A60" s="551">
        <v>2021</v>
      </c>
      <c r="B60" s="550">
        <f t="shared" ref="B60" si="15">SUM(C60:S60)</f>
        <v>327415</v>
      </c>
      <c r="C60" s="548">
        <v>147035</v>
      </c>
      <c r="D60" s="548">
        <v>19564</v>
      </c>
      <c r="E60" s="548">
        <v>12237</v>
      </c>
      <c r="F60" s="548">
        <v>7263</v>
      </c>
      <c r="G60" s="548">
        <v>12381</v>
      </c>
      <c r="H60" s="548">
        <v>21065</v>
      </c>
      <c r="I60" s="548">
        <v>4559</v>
      </c>
      <c r="J60" s="548">
        <v>1970</v>
      </c>
      <c r="K60" s="548">
        <v>33136</v>
      </c>
      <c r="L60" s="548">
        <v>7642</v>
      </c>
      <c r="M60" s="548">
        <v>11171</v>
      </c>
      <c r="N60" s="548">
        <v>13339</v>
      </c>
      <c r="O60" s="548">
        <v>9733</v>
      </c>
      <c r="P60" s="548">
        <v>3390</v>
      </c>
      <c r="Q60" s="548">
        <v>11807</v>
      </c>
      <c r="R60" s="548">
        <v>8672</v>
      </c>
      <c r="S60" s="554">
        <v>2451</v>
      </c>
      <c r="T60" s="555">
        <v>187434</v>
      </c>
      <c r="U60" s="553">
        <v>139981</v>
      </c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</row>
    <row r="61" spans="1:33" x14ac:dyDescent="0.3">
      <c r="A61" s="134">
        <v>2022</v>
      </c>
      <c r="B61" s="163">
        <f t="shared" ref="B61" si="16">SUM(C61:S61)</f>
        <v>333907</v>
      </c>
      <c r="C61" s="29">
        <v>151466</v>
      </c>
      <c r="D61" s="29">
        <v>19667</v>
      </c>
      <c r="E61" s="29">
        <v>12149</v>
      </c>
      <c r="F61" s="29">
        <v>7276</v>
      </c>
      <c r="G61" s="29">
        <v>12116</v>
      </c>
      <c r="H61" s="29">
        <v>21361</v>
      </c>
      <c r="I61" s="29">
        <v>4610</v>
      </c>
      <c r="J61" s="29">
        <v>2075</v>
      </c>
      <c r="K61" s="29">
        <v>33833</v>
      </c>
      <c r="L61" s="29">
        <v>7839</v>
      </c>
      <c r="M61" s="29">
        <v>11412</v>
      </c>
      <c r="N61" s="29">
        <v>13423</v>
      </c>
      <c r="O61" s="29">
        <v>9908</v>
      </c>
      <c r="P61" s="29">
        <v>3723</v>
      </c>
      <c r="Q61" s="29">
        <v>11995</v>
      </c>
      <c r="R61" s="29">
        <v>8666</v>
      </c>
      <c r="S61" s="138">
        <v>2388</v>
      </c>
      <c r="T61" s="131">
        <v>192575</v>
      </c>
      <c r="U61" s="132">
        <v>141332</v>
      </c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</row>
    <row r="62" spans="1:33" x14ac:dyDescent="0.3">
      <c r="A62" s="134">
        <v>2023</v>
      </c>
      <c r="B62" s="163">
        <f t="shared" ref="B62" si="17">SUM(C62:S62)</f>
        <v>336596</v>
      </c>
      <c r="C62" s="29">
        <v>147914</v>
      </c>
      <c r="D62" s="29">
        <v>19074</v>
      </c>
      <c r="E62" s="29">
        <v>12122</v>
      </c>
      <c r="F62" s="29">
        <v>7968</v>
      </c>
      <c r="G62" s="29">
        <v>12025</v>
      </c>
      <c r="H62" s="29">
        <v>20652</v>
      </c>
      <c r="I62" s="29">
        <v>4465</v>
      </c>
      <c r="J62" s="29">
        <v>2126</v>
      </c>
      <c r="K62" s="29">
        <v>40794</v>
      </c>
      <c r="L62" s="29">
        <v>7980</v>
      </c>
      <c r="M62" s="29">
        <v>11543</v>
      </c>
      <c r="N62" s="29">
        <v>13179</v>
      </c>
      <c r="O62" s="29">
        <v>9375</v>
      </c>
      <c r="P62" s="29">
        <v>4140</v>
      </c>
      <c r="Q62" s="29">
        <v>11849</v>
      </c>
      <c r="R62" s="29">
        <v>9036</v>
      </c>
      <c r="S62" s="138">
        <v>2354</v>
      </c>
      <c r="T62" s="131">
        <v>196676</v>
      </c>
      <c r="U62" s="132">
        <v>139920</v>
      </c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</row>
    <row r="63" spans="1:33" x14ac:dyDescent="0.3">
      <c r="A63" s="143">
        <v>2024</v>
      </c>
      <c r="B63" s="544">
        <v>342325</v>
      </c>
      <c r="C63" s="145">
        <v>150064</v>
      </c>
      <c r="D63" s="145">
        <v>19223</v>
      </c>
      <c r="E63" s="145">
        <v>12009</v>
      </c>
      <c r="F63" s="145">
        <v>8415</v>
      </c>
      <c r="G63" s="145">
        <v>12241</v>
      </c>
      <c r="H63" s="145">
        <v>20945</v>
      </c>
      <c r="I63" s="145">
        <v>4555</v>
      </c>
      <c r="J63" s="145">
        <v>2030</v>
      </c>
      <c r="K63" s="145">
        <v>42275</v>
      </c>
      <c r="L63" s="145">
        <v>8359</v>
      </c>
      <c r="M63" s="145">
        <v>11561</v>
      </c>
      <c r="N63" s="145">
        <v>13435</v>
      </c>
      <c r="O63" s="145">
        <v>9098</v>
      </c>
      <c r="P63" s="145">
        <v>4424</v>
      </c>
      <c r="Q63" s="145">
        <v>12228</v>
      </c>
      <c r="R63" s="145">
        <v>9144</v>
      </c>
      <c r="S63" s="146">
        <v>2319</v>
      </c>
      <c r="T63" s="147">
        <v>200754</v>
      </c>
      <c r="U63" s="148">
        <v>141571</v>
      </c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</row>
    <row r="64" spans="1:33" ht="14.25" thickBot="1" x14ac:dyDescent="0.35">
      <c r="A64" s="531">
        <v>2025</v>
      </c>
      <c r="B64" s="537">
        <v>351774</v>
      </c>
      <c r="C64" s="454">
        <v>152407</v>
      </c>
      <c r="D64" s="454">
        <v>19436</v>
      </c>
      <c r="E64" s="454">
        <v>12003</v>
      </c>
      <c r="F64" s="454">
        <v>8725</v>
      </c>
      <c r="G64" s="454">
        <v>12396</v>
      </c>
      <c r="H64" s="454">
        <v>21256</v>
      </c>
      <c r="I64" s="454">
        <v>4527</v>
      </c>
      <c r="J64" s="454">
        <v>2166</v>
      </c>
      <c r="K64" s="454">
        <v>43882</v>
      </c>
      <c r="L64" s="454">
        <v>8733</v>
      </c>
      <c r="M64" s="454">
        <v>12663</v>
      </c>
      <c r="N64" s="454">
        <v>14562</v>
      </c>
      <c r="O64" s="454">
        <v>9371</v>
      </c>
      <c r="P64" s="454">
        <v>4451</v>
      </c>
      <c r="Q64" s="454">
        <v>13508</v>
      </c>
      <c r="R64" s="454">
        <v>9388</v>
      </c>
      <c r="S64" s="532">
        <v>2300</v>
      </c>
      <c r="T64" s="527">
        <v>205014</v>
      </c>
      <c r="U64" s="528">
        <v>146760</v>
      </c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</row>
    <row r="65" spans="1:21" s="1" customFormat="1" x14ac:dyDescent="0.3">
      <c r="A65" s="540"/>
      <c r="B65" s="541"/>
      <c r="C65" s="542"/>
      <c r="D65" s="542"/>
      <c r="E65" s="542"/>
      <c r="F65" s="542"/>
      <c r="G65" s="542"/>
      <c r="H65" s="542"/>
      <c r="I65" s="542"/>
      <c r="J65" s="542"/>
      <c r="K65" s="542"/>
      <c r="L65" s="542"/>
      <c r="M65" s="542"/>
      <c r="N65" s="542"/>
      <c r="O65" s="542"/>
      <c r="P65" s="542"/>
      <c r="Q65" s="542"/>
      <c r="R65" s="542"/>
      <c r="S65" s="542"/>
      <c r="T65" s="552"/>
      <c r="U65" s="552"/>
    </row>
    <row r="66" spans="1:21" x14ac:dyDescent="0.3">
      <c r="A66" s="68" t="s">
        <v>95</v>
      </c>
      <c r="B66" s="62"/>
      <c r="C66" s="62"/>
      <c r="D66" s="62"/>
      <c r="E66" s="62"/>
      <c r="F66" s="62"/>
      <c r="G66" s="62"/>
      <c r="H66" s="62"/>
    </row>
    <row r="67" spans="1:21" x14ac:dyDescent="0.3">
      <c r="A67" s="68" t="s">
        <v>99</v>
      </c>
      <c r="B67" s="62"/>
      <c r="C67" s="62"/>
      <c r="D67" s="62"/>
      <c r="E67" s="62"/>
      <c r="F67" s="62"/>
      <c r="G67" s="62"/>
      <c r="H67" s="62"/>
    </row>
    <row r="68" spans="1:21" x14ac:dyDescent="0.3">
      <c r="A68" s="68" t="s">
        <v>98</v>
      </c>
      <c r="B68" s="62"/>
      <c r="C68" s="62"/>
      <c r="D68" s="62"/>
      <c r="E68" s="62"/>
      <c r="F68" s="62"/>
      <c r="G68" s="62"/>
      <c r="H68" s="62"/>
    </row>
    <row r="69" spans="1:21" x14ac:dyDescent="0.3">
      <c r="A69" s="68" t="s">
        <v>97</v>
      </c>
      <c r="B69" s="62"/>
      <c r="C69" s="62"/>
      <c r="D69" s="62"/>
      <c r="E69" s="62"/>
      <c r="F69" s="62"/>
      <c r="G69" s="62"/>
      <c r="H69" s="62"/>
    </row>
    <row r="70" spans="1:21" x14ac:dyDescent="0.3">
      <c r="A70" s="149" t="s">
        <v>206</v>
      </c>
    </row>
  </sheetData>
  <mergeCells count="1">
    <mergeCell ref="B2:U2"/>
  </mergeCells>
  <phoneticPr fontId="4" type="noConversion"/>
  <pageMargins left="0.7" right="0.7" top="0.75" bottom="0.75" header="0.3" footer="0.3"/>
  <pageSetup paperSize="9" orientation="portrait" r:id="rId1"/>
  <ignoredErrors>
    <ignoredError sqref="A19:A53" numberStoredAsText="1"/>
    <ignoredError sqref="B59:B6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G71"/>
  <sheetViews>
    <sheetView zoomScale="85" zoomScaleNormal="85" workbookViewId="0">
      <pane xSplit="1" ySplit="5" topLeftCell="B45" activePane="bottomRight" state="frozen"/>
      <selection activeCell="K72" sqref="K72"/>
      <selection pane="topRight" activeCell="K72" sqref="K72"/>
      <selection pane="bottomLeft" activeCell="K72" sqref="K72"/>
      <selection pane="bottomRight" activeCell="A67" sqref="A67"/>
    </sheetView>
  </sheetViews>
  <sheetFormatPr defaultColWidth="9" defaultRowHeight="16.5" x14ac:dyDescent="0.3"/>
  <cols>
    <col min="1" max="1" width="5.875" style="2" customWidth="1"/>
    <col min="2" max="2" width="8.375" style="4" customWidth="1"/>
    <col min="3" max="3" width="9.625" style="4" bestFit="1" customWidth="1"/>
    <col min="4" max="4" width="8.625" style="4" bestFit="1" customWidth="1"/>
    <col min="5" max="6" width="9.625" style="4" bestFit="1" customWidth="1"/>
    <col min="7" max="9" width="8.625" style="4" bestFit="1" customWidth="1"/>
    <col min="10" max="10" width="9.625" style="4" bestFit="1" customWidth="1"/>
    <col min="11" max="11" width="8.625" style="4" bestFit="1" customWidth="1"/>
    <col min="12" max="13" width="9.625" style="4" bestFit="1" customWidth="1"/>
    <col min="14" max="16" width="8.625" style="4" bestFit="1" customWidth="1"/>
    <col min="17" max="17" width="9.625" style="4" bestFit="1" customWidth="1"/>
    <col min="18" max="18" width="8.625" style="4" bestFit="1" customWidth="1"/>
    <col min="19" max="20" width="9.625" style="4" bestFit="1" customWidth="1"/>
    <col min="21" max="22" width="8.625" style="4" bestFit="1" customWidth="1"/>
    <col min="23" max="29" width="8.5" style="4" bestFit="1" customWidth="1"/>
    <col min="30" max="30" width="8.625" style="4" bestFit="1" customWidth="1"/>
    <col min="31" max="31" width="8.5" style="4" bestFit="1" customWidth="1"/>
    <col min="32" max="32" width="7.625" style="4" bestFit="1" customWidth="1"/>
    <col min="33" max="35" width="8.5" style="4" bestFit="1" customWidth="1"/>
    <col min="36" max="36" width="7.625" style="4" bestFit="1" customWidth="1"/>
    <col min="37" max="38" width="8.5" style="4" bestFit="1" customWidth="1"/>
    <col min="39" max="39" width="7.625" style="4" bestFit="1" customWidth="1"/>
    <col min="40" max="41" width="8.5" style="4" bestFit="1" customWidth="1"/>
    <col min="42" max="42" width="7.75" style="4" bestFit="1" customWidth="1"/>
    <col min="43" max="43" width="7.625" style="4" bestFit="1" customWidth="1"/>
    <col min="44" max="45" width="8.5" style="4" bestFit="1" customWidth="1"/>
    <col min="46" max="46" width="7.625" style="4" bestFit="1" customWidth="1"/>
    <col min="47" max="49" width="8.5" style="4" bestFit="1" customWidth="1"/>
    <col min="50" max="50" width="7.625" style="4" bestFit="1" customWidth="1"/>
    <col min="51" max="52" width="8.5" style="4" bestFit="1" customWidth="1"/>
    <col min="53" max="53" width="7.625" style="4" bestFit="1" customWidth="1"/>
    <col min="54" max="55" width="8.5" style="4" bestFit="1" customWidth="1"/>
    <col min="56" max="57" width="7.625" style="4" bestFit="1" customWidth="1"/>
    <col min="58" max="58" width="8.25" style="4" bestFit="1" customWidth="1"/>
    <col min="59" max="59" width="6.75" style="4" bestFit="1" customWidth="1"/>
    <col min="60" max="60" width="6" style="4" bestFit="1" customWidth="1"/>
    <col min="61" max="61" width="7.125" style="4" customWidth="1"/>
    <col min="62" max="63" width="6.625" style="4" bestFit="1" customWidth="1"/>
    <col min="64" max="64" width="6" style="4" bestFit="1" customWidth="1"/>
    <col min="65" max="65" width="8.25" style="4" bestFit="1" customWidth="1"/>
    <col min="66" max="66" width="6.75" style="4" bestFit="1" customWidth="1"/>
    <col min="67" max="67" width="6" style="4" bestFit="1" customWidth="1"/>
    <col min="68" max="69" width="6.875" style="4" bestFit="1" customWidth="1"/>
    <col min="70" max="71" width="6" style="4" bestFit="1" customWidth="1"/>
    <col min="72" max="72" width="8.25" style="4" bestFit="1" customWidth="1"/>
    <col min="73" max="73" width="7" style="4" bestFit="1" customWidth="1"/>
    <col min="74" max="74" width="6" style="4" bestFit="1" customWidth="1"/>
    <col min="75" max="77" width="6.875" style="4" bestFit="1" customWidth="1"/>
    <col min="78" max="78" width="6" style="4" bestFit="1" customWidth="1"/>
    <col min="79" max="79" width="8.25" style="4" bestFit="1" customWidth="1"/>
    <col min="80" max="80" width="7" style="4" bestFit="1" customWidth="1"/>
    <col min="81" max="81" width="6" style="4" bestFit="1" customWidth="1"/>
    <col min="82" max="82" width="7.5" style="4" bestFit="1" customWidth="1"/>
    <col min="83" max="84" width="6.875" style="4" bestFit="1" customWidth="1"/>
    <col min="85" max="85" width="6" style="4" bestFit="1" customWidth="1"/>
    <col min="86" max="86" width="8.25" style="4" bestFit="1" customWidth="1"/>
    <col min="87" max="87" width="6.125" style="4" bestFit="1" customWidth="1"/>
    <col min="88" max="88" width="5.125" style="4" customWidth="1"/>
    <col min="89" max="89" width="6" style="4" bestFit="1" customWidth="1"/>
    <col min="90" max="90" width="5.25" style="4" customWidth="1"/>
    <col min="91" max="91" width="5.375" style="4" bestFit="1" customWidth="1"/>
    <col min="92" max="92" width="4.75" style="4" bestFit="1" customWidth="1"/>
    <col min="93" max="93" width="6.625" style="4" customWidth="1"/>
    <col min="94" max="94" width="6.75" style="4" bestFit="1" customWidth="1"/>
    <col min="95" max="95" width="6" style="4" bestFit="1" customWidth="1"/>
    <col min="96" max="97" width="6.875" style="4" bestFit="1" customWidth="1"/>
    <col min="98" max="98" width="6.625" style="4" bestFit="1" customWidth="1"/>
    <col min="99" max="99" width="6" style="4" bestFit="1" customWidth="1"/>
    <col min="100" max="100" width="8.25" style="4" bestFit="1" customWidth="1"/>
    <col min="101" max="101" width="7" style="4" bestFit="1" customWidth="1"/>
    <col min="102" max="102" width="6" style="4" bestFit="1" customWidth="1"/>
    <col min="103" max="103" width="6.875" style="4" bestFit="1" customWidth="1"/>
    <col min="104" max="104" width="6" style="4" bestFit="1" customWidth="1"/>
    <col min="105" max="105" width="6.875" style="4" bestFit="1" customWidth="1"/>
    <col min="106" max="106" width="6" style="4" bestFit="1" customWidth="1"/>
    <col min="107" max="107" width="8.25" style="4" bestFit="1" customWidth="1"/>
    <col min="108" max="108" width="7" style="4" bestFit="1" customWidth="1"/>
    <col min="109" max="109" width="6" style="4" bestFit="1" customWidth="1"/>
    <col min="110" max="111" width="6.875" style="4" bestFit="1" customWidth="1"/>
    <col min="112" max="112" width="6.625" style="4" bestFit="1" customWidth="1"/>
    <col min="113" max="113" width="6" style="4" bestFit="1" customWidth="1"/>
    <col min="114" max="114" width="8.25" style="4" bestFit="1" customWidth="1"/>
    <col min="115" max="115" width="6.125" style="4" bestFit="1" customWidth="1"/>
    <col min="116" max="116" width="5.5" style="4" customWidth="1"/>
    <col min="117" max="117" width="6.875" style="4" bestFit="1" customWidth="1"/>
    <col min="118" max="119" width="6" style="4" bestFit="1" customWidth="1"/>
    <col min="120" max="120" width="4.75" style="4" bestFit="1" customWidth="1"/>
    <col min="121" max="121" width="8.25" style="4" bestFit="1" customWidth="1"/>
    <col min="122" max="122" width="6.125" style="4" bestFit="1" customWidth="1"/>
    <col min="123" max="123" width="4.75" style="4" bestFit="1" customWidth="1"/>
    <col min="124" max="124" width="6" style="4" bestFit="1" customWidth="1"/>
    <col min="125" max="125" width="4.75" style="4" bestFit="1" customWidth="1"/>
    <col min="126" max="126" width="6" style="4" bestFit="1" customWidth="1"/>
    <col min="127" max="127" width="4.75" style="4" bestFit="1" customWidth="1"/>
    <col min="128" max="128" width="8.25" style="4" bestFit="1" customWidth="1"/>
    <col min="129" max="129" width="6.75" style="4" bestFit="1" customWidth="1"/>
    <col min="130" max="130" width="6.625" style="4" bestFit="1" customWidth="1"/>
    <col min="131" max="131" width="7.5" style="4" bestFit="1" customWidth="1"/>
    <col min="132" max="132" width="6.875" style="4" bestFit="1" customWidth="1"/>
    <col min="133" max="133" width="6.625" style="4" bestFit="1" customWidth="1"/>
    <col min="134" max="134" width="6" style="4" bestFit="1" customWidth="1"/>
    <col min="135" max="135" width="7.625" style="2" bestFit="1" customWidth="1"/>
    <col min="136" max="136" width="6.75" style="2" bestFit="1" customWidth="1"/>
    <col min="137" max="16384" width="9" style="2"/>
  </cols>
  <sheetData>
    <row r="1" spans="1:136" ht="21" thickBot="1" x14ac:dyDescent="0.35">
      <c r="B1" s="45"/>
      <c r="I1" s="3"/>
    </row>
    <row r="2" spans="1:136" ht="15" customHeight="1" thickBot="1" x14ac:dyDescent="0.35">
      <c r="A2" s="5"/>
      <c r="B2" s="637" t="s">
        <v>81</v>
      </c>
      <c r="C2" s="638"/>
      <c r="D2" s="638"/>
      <c r="E2" s="638"/>
      <c r="F2" s="638"/>
      <c r="G2" s="638"/>
      <c r="H2" s="638"/>
      <c r="I2" s="638"/>
      <c r="J2" s="638"/>
      <c r="K2" s="638"/>
      <c r="L2" s="638"/>
      <c r="M2" s="638"/>
      <c r="N2" s="638"/>
      <c r="O2" s="638"/>
      <c r="P2" s="638"/>
      <c r="Q2" s="638"/>
      <c r="R2" s="638"/>
      <c r="S2" s="638"/>
      <c r="T2" s="638"/>
      <c r="U2" s="638"/>
      <c r="V2" s="638"/>
      <c r="W2" s="638"/>
      <c r="X2" s="638"/>
      <c r="Y2" s="638"/>
      <c r="Z2" s="638"/>
      <c r="AA2" s="638"/>
      <c r="AB2" s="638"/>
      <c r="AC2" s="638"/>
      <c r="AD2" s="638"/>
      <c r="AE2" s="638"/>
      <c r="AF2" s="638"/>
      <c r="AG2" s="638"/>
      <c r="AH2" s="638"/>
      <c r="AI2" s="638"/>
      <c r="AJ2" s="638"/>
      <c r="AK2" s="638"/>
      <c r="AL2" s="638"/>
      <c r="AM2" s="638"/>
      <c r="AN2" s="638"/>
      <c r="AO2" s="638"/>
      <c r="AP2" s="638"/>
      <c r="AQ2" s="638"/>
      <c r="AR2" s="638"/>
      <c r="AS2" s="638"/>
      <c r="AT2" s="638"/>
      <c r="AU2" s="638"/>
      <c r="AV2" s="638"/>
      <c r="AW2" s="638"/>
      <c r="AX2" s="638"/>
      <c r="AY2" s="638"/>
      <c r="AZ2" s="638"/>
      <c r="BA2" s="638"/>
      <c r="BB2" s="638"/>
      <c r="BC2" s="638"/>
      <c r="BD2" s="638"/>
      <c r="BE2" s="638"/>
      <c r="BF2" s="639" t="s">
        <v>82</v>
      </c>
      <c r="BG2" s="640"/>
      <c r="BH2" s="640"/>
      <c r="BI2" s="640"/>
      <c r="BJ2" s="640"/>
      <c r="BK2" s="640"/>
      <c r="BL2" s="640"/>
      <c r="BM2" s="640"/>
      <c r="BN2" s="640"/>
      <c r="BO2" s="640"/>
      <c r="BP2" s="640"/>
      <c r="BQ2" s="640"/>
      <c r="BR2" s="640"/>
      <c r="BS2" s="640"/>
      <c r="BT2" s="640"/>
      <c r="BU2" s="640"/>
      <c r="BV2" s="640"/>
      <c r="BW2" s="640"/>
      <c r="BX2" s="640"/>
      <c r="BY2" s="640"/>
      <c r="BZ2" s="640"/>
      <c r="CA2" s="640"/>
      <c r="CB2" s="640"/>
      <c r="CC2" s="640"/>
      <c r="CD2" s="640"/>
      <c r="CE2" s="640"/>
      <c r="CF2" s="640"/>
      <c r="CG2" s="640"/>
      <c r="CH2" s="640"/>
      <c r="CI2" s="640"/>
      <c r="CJ2" s="640"/>
      <c r="CK2" s="640"/>
      <c r="CL2" s="640"/>
      <c r="CM2" s="640"/>
      <c r="CN2" s="640"/>
      <c r="CO2" s="640"/>
      <c r="CP2" s="640"/>
      <c r="CQ2" s="640"/>
      <c r="CR2" s="640"/>
      <c r="CS2" s="640"/>
      <c r="CT2" s="640"/>
      <c r="CU2" s="640"/>
      <c r="CV2" s="640"/>
      <c r="CW2" s="640"/>
      <c r="CX2" s="640"/>
      <c r="CY2" s="640"/>
      <c r="CZ2" s="640"/>
      <c r="DA2" s="640"/>
      <c r="DB2" s="640"/>
      <c r="DC2" s="640"/>
      <c r="DD2" s="640"/>
      <c r="DE2" s="640"/>
      <c r="DF2" s="640"/>
      <c r="DG2" s="640"/>
      <c r="DH2" s="640"/>
      <c r="DI2" s="640"/>
      <c r="DJ2" s="640"/>
      <c r="DK2" s="640"/>
      <c r="DL2" s="640"/>
      <c r="DM2" s="640"/>
      <c r="DN2" s="640"/>
      <c r="DO2" s="640"/>
      <c r="DP2" s="640"/>
      <c r="DQ2" s="640"/>
      <c r="DR2" s="640"/>
      <c r="DS2" s="640"/>
      <c r="DT2" s="640"/>
      <c r="DU2" s="640"/>
      <c r="DV2" s="640"/>
      <c r="DW2" s="640"/>
      <c r="DX2" s="640"/>
      <c r="DY2" s="640"/>
      <c r="DZ2" s="640"/>
      <c r="EA2" s="640"/>
      <c r="EB2" s="640"/>
      <c r="EC2" s="640"/>
      <c r="ED2" s="641"/>
    </row>
    <row r="3" spans="1:136" s="7" customFormat="1" ht="13.5" customHeight="1" x14ac:dyDescent="0.3">
      <c r="A3" s="642" t="s">
        <v>3</v>
      </c>
      <c r="B3" s="644" t="s">
        <v>94</v>
      </c>
      <c r="C3" s="645"/>
      <c r="D3" s="645"/>
      <c r="E3" s="645"/>
      <c r="F3" s="645"/>
      <c r="G3" s="645"/>
      <c r="H3" s="646"/>
      <c r="I3" s="645" t="s">
        <v>83</v>
      </c>
      <c r="J3" s="645"/>
      <c r="K3" s="645"/>
      <c r="L3" s="645"/>
      <c r="M3" s="645"/>
      <c r="N3" s="645"/>
      <c r="O3" s="647"/>
      <c r="P3" s="648" t="s">
        <v>66</v>
      </c>
      <c r="Q3" s="645"/>
      <c r="R3" s="645"/>
      <c r="S3" s="645"/>
      <c r="T3" s="645"/>
      <c r="U3" s="645"/>
      <c r="V3" s="647"/>
      <c r="W3" s="648" t="s">
        <v>68</v>
      </c>
      <c r="X3" s="645"/>
      <c r="Y3" s="645"/>
      <c r="Z3" s="645"/>
      <c r="AA3" s="645"/>
      <c r="AB3" s="645"/>
      <c r="AC3" s="646"/>
      <c r="AD3" s="648" t="s">
        <v>84</v>
      </c>
      <c r="AE3" s="645"/>
      <c r="AF3" s="645"/>
      <c r="AG3" s="645"/>
      <c r="AH3" s="645"/>
      <c r="AI3" s="645"/>
      <c r="AJ3" s="647"/>
      <c r="AK3" s="648" t="s">
        <v>67</v>
      </c>
      <c r="AL3" s="645"/>
      <c r="AM3" s="645"/>
      <c r="AN3" s="645"/>
      <c r="AO3" s="645"/>
      <c r="AP3" s="645"/>
      <c r="AQ3" s="647"/>
      <c r="AR3" s="648" t="s">
        <v>85</v>
      </c>
      <c r="AS3" s="645"/>
      <c r="AT3" s="645"/>
      <c r="AU3" s="645"/>
      <c r="AV3" s="645"/>
      <c r="AW3" s="645"/>
      <c r="AX3" s="647"/>
      <c r="AY3" s="648" t="s">
        <v>86</v>
      </c>
      <c r="AZ3" s="645"/>
      <c r="BA3" s="645"/>
      <c r="BB3" s="645"/>
      <c r="BC3" s="645"/>
      <c r="BD3" s="645"/>
      <c r="BE3" s="647"/>
      <c r="BF3" s="650" t="s">
        <v>69</v>
      </c>
      <c r="BG3" s="634"/>
      <c r="BH3" s="634"/>
      <c r="BI3" s="634"/>
      <c r="BJ3" s="634"/>
      <c r="BK3" s="634"/>
      <c r="BL3" s="635"/>
      <c r="BM3" s="636" t="s">
        <v>87</v>
      </c>
      <c r="BN3" s="634"/>
      <c r="BO3" s="634"/>
      <c r="BP3" s="634"/>
      <c r="BQ3" s="634"/>
      <c r="BR3" s="634"/>
      <c r="BS3" s="635"/>
      <c r="BT3" s="633" t="s">
        <v>70</v>
      </c>
      <c r="BU3" s="634"/>
      <c r="BV3" s="634"/>
      <c r="BW3" s="634"/>
      <c r="BX3" s="634"/>
      <c r="BY3" s="634"/>
      <c r="BZ3" s="635"/>
      <c r="CA3" s="633" t="s">
        <v>88</v>
      </c>
      <c r="CB3" s="634"/>
      <c r="CC3" s="634"/>
      <c r="CD3" s="634"/>
      <c r="CE3" s="634"/>
      <c r="CF3" s="634"/>
      <c r="CG3" s="635"/>
      <c r="CH3" s="636" t="s">
        <v>89</v>
      </c>
      <c r="CI3" s="634"/>
      <c r="CJ3" s="634"/>
      <c r="CK3" s="634"/>
      <c r="CL3" s="634"/>
      <c r="CM3" s="634"/>
      <c r="CN3" s="635"/>
      <c r="CO3" s="633" t="s">
        <v>71</v>
      </c>
      <c r="CP3" s="634"/>
      <c r="CQ3" s="634"/>
      <c r="CR3" s="634"/>
      <c r="CS3" s="634"/>
      <c r="CT3" s="634"/>
      <c r="CU3" s="635"/>
      <c r="CV3" s="636" t="s">
        <v>90</v>
      </c>
      <c r="CW3" s="634"/>
      <c r="CX3" s="634"/>
      <c r="CY3" s="634"/>
      <c r="CZ3" s="634"/>
      <c r="DA3" s="634"/>
      <c r="DB3" s="635"/>
      <c r="DC3" s="633" t="s">
        <v>72</v>
      </c>
      <c r="DD3" s="634"/>
      <c r="DE3" s="634"/>
      <c r="DF3" s="634"/>
      <c r="DG3" s="634"/>
      <c r="DH3" s="634"/>
      <c r="DI3" s="635"/>
      <c r="DJ3" s="636" t="s">
        <v>91</v>
      </c>
      <c r="DK3" s="634"/>
      <c r="DL3" s="634"/>
      <c r="DM3" s="634"/>
      <c r="DN3" s="634"/>
      <c r="DO3" s="634"/>
      <c r="DP3" s="635"/>
      <c r="DQ3" s="633" t="s">
        <v>73</v>
      </c>
      <c r="DR3" s="634"/>
      <c r="DS3" s="634"/>
      <c r="DT3" s="634"/>
      <c r="DU3" s="634"/>
      <c r="DV3" s="634"/>
      <c r="DW3" s="635"/>
      <c r="DX3" s="636" t="s">
        <v>74</v>
      </c>
      <c r="DY3" s="634"/>
      <c r="DZ3" s="634"/>
      <c r="EA3" s="634"/>
      <c r="EB3" s="634"/>
      <c r="EC3" s="634"/>
      <c r="ED3" s="649"/>
    </row>
    <row r="4" spans="1:136" s="7" customFormat="1" ht="13.5" customHeight="1" x14ac:dyDescent="0.3">
      <c r="A4" s="643"/>
      <c r="B4" s="628" t="s">
        <v>92</v>
      </c>
      <c r="C4" s="624" t="s">
        <v>57</v>
      </c>
      <c r="D4" s="625"/>
      <c r="E4" s="624" t="s">
        <v>58</v>
      </c>
      <c r="F4" s="625"/>
      <c r="G4" s="624" t="s">
        <v>59</v>
      </c>
      <c r="H4" s="630"/>
      <c r="I4" s="631" t="s">
        <v>65</v>
      </c>
      <c r="J4" s="624" t="s">
        <v>57</v>
      </c>
      <c r="K4" s="625"/>
      <c r="L4" s="624" t="s">
        <v>58</v>
      </c>
      <c r="M4" s="625"/>
      <c r="N4" s="624" t="s">
        <v>59</v>
      </c>
      <c r="O4" s="625"/>
      <c r="P4" s="622" t="s">
        <v>92</v>
      </c>
      <c r="Q4" s="624" t="s">
        <v>57</v>
      </c>
      <c r="R4" s="625"/>
      <c r="S4" s="624" t="s">
        <v>58</v>
      </c>
      <c r="T4" s="625"/>
      <c r="U4" s="624" t="s">
        <v>59</v>
      </c>
      <c r="V4" s="625"/>
      <c r="W4" s="622" t="s">
        <v>92</v>
      </c>
      <c r="X4" s="624" t="s">
        <v>57</v>
      </c>
      <c r="Y4" s="625"/>
      <c r="Z4" s="624" t="s">
        <v>58</v>
      </c>
      <c r="AA4" s="625"/>
      <c r="AB4" s="624" t="s">
        <v>59</v>
      </c>
      <c r="AC4" s="630"/>
      <c r="AD4" s="622" t="s">
        <v>92</v>
      </c>
      <c r="AE4" s="624" t="s">
        <v>57</v>
      </c>
      <c r="AF4" s="625"/>
      <c r="AG4" s="624" t="s">
        <v>58</v>
      </c>
      <c r="AH4" s="625"/>
      <c r="AI4" s="624" t="s">
        <v>59</v>
      </c>
      <c r="AJ4" s="625"/>
      <c r="AK4" s="622" t="s">
        <v>92</v>
      </c>
      <c r="AL4" s="624" t="s">
        <v>57</v>
      </c>
      <c r="AM4" s="625"/>
      <c r="AN4" s="624" t="s">
        <v>58</v>
      </c>
      <c r="AO4" s="625"/>
      <c r="AP4" s="624" t="s">
        <v>59</v>
      </c>
      <c r="AQ4" s="625"/>
      <c r="AR4" s="622" t="s">
        <v>92</v>
      </c>
      <c r="AS4" s="624" t="s">
        <v>57</v>
      </c>
      <c r="AT4" s="625"/>
      <c r="AU4" s="624" t="s">
        <v>58</v>
      </c>
      <c r="AV4" s="625"/>
      <c r="AW4" s="624" t="s">
        <v>59</v>
      </c>
      <c r="AX4" s="625"/>
      <c r="AY4" s="622" t="s">
        <v>92</v>
      </c>
      <c r="AZ4" s="624" t="s">
        <v>57</v>
      </c>
      <c r="BA4" s="625"/>
      <c r="BB4" s="624" t="s">
        <v>58</v>
      </c>
      <c r="BC4" s="625"/>
      <c r="BD4" s="624" t="s">
        <v>59</v>
      </c>
      <c r="BE4" s="625"/>
      <c r="BF4" s="626" t="s">
        <v>92</v>
      </c>
      <c r="BG4" s="617" t="s">
        <v>57</v>
      </c>
      <c r="BH4" s="618"/>
      <c r="BI4" s="617" t="s">
        <v>58</v>
      </c>
      <c r="BJ4" s="618"/>
      <c r="BK4" s="617" t="s">
        <v>59</v>
      </c>
      <c r="BL4" s="618"/>
      <c r="BM4" s="615" t="s">
        <v>92</v>
      </c>
      <c r="BN4" s="617" t="s">
        <v>57</v>
      </c>
      <c r="BO4" s="618"/>
      <c r="BP4" s="617" t="s">
        <v>58</v>
      </c>
      <c r="BQ4" s="618"/>
      <c r="BR4" s="617" t="s">
        <v>59</v>
      </c>
      <c r="BS4" s="618"/>
      <c r="BT4" s="615" t="s">
        <v>92</v>
      </c>
      <c r="BU4" s="617" t="s">
        <v>57</v>
      </c>
      <c r="BV4" s="618"/>
      <c r="BW4" s="617" t="s">
        <v>58</v>
      </c>
      <c r="BX4" s="618"/>
      <c r="BY4" s="617" t="s">
        <v>59</v>
      </c>
      <c r="BZ4" s="618"/>
      <c r="CA4" s="615" t="s">
        <v>92</v>
      </c>
      <c r="CB4" s="617" t="s">
        <v>57</v>
      </c>
      <c r="CC4" s="618"/>
      <c r="CD4" s="617" t="s">
        <v>58</v>
      </c>
      <c r="CE4" s="618"/>
      <c r="CF4" s="617" t="s">
        <v>59</v>
      </c>
      <c r="CG4" s="618"/>
      <c r="CH4" s="615" t="s">
        <v>92</v>
      </c>
      <c r="CI4" s="617" t="s">
        <v>57</v>
      </c>
      <c r="CJ4" s="618"/>
      <c r="CK4" s="617" t="s">
        <v>58</v>
      </c>
      <c r="CL4" s="618"/>
      <c r="CM4" s="617" t="s">
        <v>59</v>
      </c>
      <c r="CN4" s="618"/>
      <c r="CO4" s="615" t="s">
        <v>92</v>
      </c>
      <c r="CP4" s="617" t="s">
        <v>57</v>
      </c>
      <c r="CQ4" s="618"/>
      <c r="CR4" s="617" t="s">
        <v>58</v>
      </c>
      <c r="CS4" s="618"/>
      <c r="CT4" s="617" t="s">
        <v>59</v>
      </c>
      <c r="CU4" s="618"/>
      <c r="CV4" s="615" t="s">
        <v>92</v>
      </c>
      <c r="CW4" s="617" t="s">
        <v>57</v>
      </c>
      <c r="CX4" s="618"/>
      <c r="CY4" s="617" t="s">
        <v>58</v>
      </c>
      <c r="CZ4" s="618"/>
      <c r="DA4" s="617" t="s">
        <v>59</v>
      </c>
      <c r="DB4" s="618"/>
      <c r="DC4" s="615" t="s">
        <v>92</v>
      </c>
      <c r="DD4" s="617" t="s">
        <v>57</v>
      </c>
      <c r="DE4" s="618"/>
      <c r="DF4" s="617" t="s">
        <v>58</v>
      </c>
      <c r="DG4" s="618"/>
      <c r="DH4" s="617" t="s">
        <v>59</v>
      </c>
      <c r="DI4" s="618"/>
      <c r="DJ4" s="615" t="s">
        <v>92</v>
      </c>
      <c r="DK4" s="617" t="s">
        <v>57</v>
      </c>
      <c r="DL4" s="618"/>
      <c r="DM4" s="617" t="s">
        <v>58</v>
      </c>
      <c r="DN4" s="618"/>
      <c r="DO4" s="617" t="s">
        <v>59</v>
      </c>
      <c r="DP4" s="618"/>
      <c r="DQ4" s="615" t="s">
        <v>92</v>
      </c>
      <c r="DR4" s="617" t="s">
        <v>57</v>
      </c>
      <c r="DS4" s="618"/>
      <c r="DT4" s="617" t="s">
        <v>58</v>
      </c>
      <c r="DU4" s="618"/>
      <c r="DV4" s="617" t="s">
        <v>59</v>
      </c>
      <c r="DW4" s="618"/>
      <c r="DX4" s="615" t="s">
        <v>92</v>
      </c>
      <c r="DY4" s="617" t="s">
        <v>57</v>
      </c>
      <c r="DZ4" s="618"/>
      <c r="EA4" s="617" t="s">
        <v>58</v>
      </c>
      <c r="EB4" s="618"/>
      <c r="EC4" s="617" t="s">
        <v>59</v>
      </c>
      <c r="ED4" s="619"/>
      <c r="EE4" s="620"/>
      <c r="EF4" s="621"/>
    </row>
    <row r="5" spans="1:136" s="7" customFormat="1" ht="13.5" x14ac:dyDescent="0.3">
      <c r="A5" s="643"/>
      <c r="B5" s="629"/>
      <c r="C5" s="57" t="s">
        <v>55</v>
      </c>
      <c r="D5" s="57" t="s">
        <v>56</v>
      </c>
      <c r="E5" s="57" t="s">
        <v>55</v>
      </c>
      <c r="F5" s="57" t="s">
        <v>56</v>
      </c>
      <c r="G5" s="57" t="s">
        <v>55</v>
      </c>
      <c r="H5" s="35" t="s">
        <v>56</v>
      </c>
      <c r="I5" s="632"/>
      <c r="J5" s="57" t="s">
        <v>55</v>
      </c>
      <c r="K5" s="57" t="s">
        <v>56</v>
      </c>
      <c r="L5" s="57" t="s">
        <v>55</v>
      </c>
      <c r="M5" s="57" t="s">
        <v>56</v>
      </c>
      <c r="N5" s="57" t="s">
        <v>55</v>
      </c>
      <c r="O5" s="57" t="s">
        <v>56</v>
      </c>
      <c r="P5" s="623"/>
      <c r="Q5" s="57" t="s">
        <v>55</v>
      </c>
      <c r="R5" s="57" t="s">
        <v>56</v>
      </c>
      <c r="S5" s="57" t="s">
        <v>55</v>
      </c>
      <c r="T5" s="57" t="s">
        <v>56</v>
      </c>
      <c r="U5" s="57" t="s">
        <v>55</v>
      </c>
      <c r="V5" s="57" t="s">
        <v>56</v>
      </c>
      <c r="W5" s="623"/>
      <c r="X5" s="57" t="s">
        <v>55</v>
      </c>
      <c r="Y5" s="57" t="s">
        <v>56</v>
      </c>
      <c r="Z5" s="57" t="s">
        <v>55</v>
      </c>
      <c r="AA5" s="57" t="s">
        <v>56</v>
      </c>
      <c r="AB5" s="57" t="s">
        <v>55</v>
      </c>
      <c r="AC5" s="35" t="s">
        <v>56</v>
      </c>
      <c r="AD5" s="623"/>
      <c r="AE5" s="57" t="s">
        <v>55</v>
      </c>
      <c r="AF5" s="57" t="s">
        <v>56</v>
      </c>
      <c r="AG5" s="57" t="s">
        <v>55</v>
      </c>
      <c r="AH5" s="57" t="s">
        <v>56</v>
      </c>
      <c r="AI5" s="57" t="s">
        <v>55</v>
      </c>
      <c r="AJ5" s="57" t="s">
        <v>56</v>
      </c>
      <c r="AK5" s="623"/>
      <c r="AL5" s="57" t="s">
        <v>55</v>
      </c>
      <c r="AM5" s="57" t="s">
        <v>56</v>
      </c>
      <c r="AN5" s="57" t="s">
        <v>55</v>
      </c>
      <c r="AO5" s="57" t="s">
        <v>56</v>
      </c>
      <c r="AP5" s="57" t="s">
        <v>55</v>
      </c>
      <c r="AQ5" s="57" t="s">
        <v>56</v>
      </c>
      <c r="AR5" s="623"/>
      <c r="AS5" s="57" t="s">
        <v>55</v>
      </c>
      <c r="AT5" s="57" t="s">
        <v>56</v>
      </c>
      <c r="AU5" s="57" t="s">
        <v>55</v>
      </c>
      <c r="AV5" s="57" t="s">
        <v>56</v>
      </c>
      <c r="AW5" s="57" t="s">
        <v>55</v>
      </c>
      <c r="AX5" s="57" t="s">
        <v>56</v>
      </c>
      <c r="AY5" s="623"/>
      <c r="AZ5" s="57" t="s">
        <v>55</v>
      </c>
      <c r="BA5" s="57" t="s">
        <v>56</v>
      </c>
      <c r="BB5" s="57" t="s">
        <v>55</v>
      </c>
      <c r="BC5" s="57" t="s">
        <v>56</v>
      </c>
      <c r="BD5" s="57" t="s">
        <v>55</v>
      </c>
      <c r="BE5" s="57" t="s">
        <v>56</v>
      </c>
      <c r="BF5" s="627"/>
      <c r="BG5" s="31" t="s">
        <v>55</v>
      </c>
      <c r="BH5" s="31" t="s">
        <v>56</v>
      </c>
      <c r="BI5" s="31" t="s">
        <v>55</v>
      </c>
      <c r="BJ5" s="31" t="s">
        <v>56</v>
      </c>
      <c r="BK5" s="31" t="s">
        <v>55</v>
      </c>
      <c r="BL5" s="31" t="s">
        <v>56</v>
      </c>
      <c r="BM5" s="616"/>
      <c r="BN5" s="31" t="s">
        <v>55</v>
      </c>
      <c r="BO5" s="31" t="s">
        <v>56</v>
      </c>
      <c r="BP5" s="31" t="s">
        <v>55</v>
      </c>
      <c r="BQ5" s="31" t="s">
        <v>56</v>
      </c>
      <c r="BR5" s="31" t="s">
        <v>55</v>
      </c>
      <c r="BS5" s="31" t="s">
        <v>56</v>
      </c>
      <c r="BT5" s="616"/>
      <c r="BU5" s="31" t="s">
        <v>55</v>
      </c>
      <c r="BV5" s="31" t="s">
        <v>56</v>
      </c>
      <c r="BW5" s="31" t="s">
        <v>55</v>
      </c>
      <c r="BX5" s="31" t="s">
        <v>56</v>
      </c>
      <c r="BY5" s="31" t="s">
        <v>55</v>
      </c>
      <c r="BZ5" s="31" t="s">
        <v>56</v>
      </c>
      <c r="CA5" s="616"/>
      <c r="CB5" s="31" t="s">
        <v>55</v>
      </c>
      <c r="CC5" s="31" t="s">
        <v>56</v>
      </c>
      <c r="CD5" s="31" t="s">
        <v>55</v>
      </c>
      <c r="CE5" s="31" t="s">
        <v>56</v>
      </c>
      <c r="CF5" s="31" t="s">
        <v>55</v>
      </c>
      <c r="CG5" s="31" t="s">
        <v>56</v>
      </c>
      <c r="CH5" s="616"/>
      <c r="CI5" s="31" t="s">
        <v>55</v>
      </c>
      <c r="CJ5" s="31" t="s">
        <v>56</v>
      </c>
      <c r="CK5" s="31" t="s">
        <v>55</v>
      </c>
      <c r="CL5" s="31" t="s">
        <v>56</v>
      </c>
      <c r="CM5" s="31" t="s">
        <v>55</v>
      </c>
      <c r="CN5" s="31" t="s">
        <v>56</v>
      </c>
      <c r="CO5" s="616"/>
      <c r="CP5" s="31" t="s">
        <v>55</v>
      </c>
      <c r="CQ5" s="31" t="s">
        <v>56</v>
      </c>
      <c r="CR5" s="31" t="s">
        <v>55</v>
      </c>
      <c r="CS5" s="31" t="s">
        <v>56</v>
      </c>
      <c r="CT5" s="31" t="s">
        <v>55</v>
      </c>
      <c r="CU5" s="31" t="s">
        <v>56</v>
      </c>
      <c r="CV5" s="616"/>
      <c r="CW5" s="31" t="s">
        <v>55</v>
      </c>
      <c r="CX5" s="31" t="s">
        <v>56</v>
      </c>
      <c r="CY5" s="31" t="s">
        <v>55</v>
      </c>
      <c r="CZ5" s="31" t="s">
        <v>56</v>
      </c>
      <c r="DA5" s="31" t="s">
        <v>55</v>
      </c>
      <c r="DB5" s="31" t="s">
        <v>56</v>
      </c>
      <c r="DC5" s="616"/>
      <c r="DD5" s="31" t="s">
        <v>55</v>
      </c>
      <c r="DE5" s="31" t="s">
        <v>56</v>
      </c>
      <c r="DF5" s="31" t="s">
        <v>55</v>
      </c>
      <c r="DG5" s="31" t="s">
        <v>56</v>
      </c>
      <c r="DH5" s="31" t="s">
        <v>55</v>
      </c>
      <c r="DI5" s="31" t="s">
        <v>56</v>
      </c>
      <c r="DJ5" s="616"/>
      <c r="DK5" s="31" t="s">
        <v>55</v>
      </c>
      <c r="DL5" s="31" t="s">
        <v>56</v>
      </c>
      <c r="DM5" s="31" t="s">
        <v>55</v>
      </c>
      <c r="DN5" s="31" t="s">
        <v>56</v>
      </c>
      <c r="DO5" s="31" t="s">
        <v>55</v>
      </c>
      <c r="DP5" s="31" t="s">
        <v>56</v>
      </c>
      <c r="DQ5" s="616"/>
      <c r="DR5" s="31" t="s">
        <v>55</v>
      </c>
      <c r="DS5" s="31" t="s">
        <v>56</v>
      </c>
      <c r="DT5" s="31" t="s">
        <v>55</v>
      </c>
      <c r="DU5" s="31" t="s">
        <v>56</v>
      </c>
      <c r="DV5" s="31" t="s">
        <v>55</v>
      </c>
      <c r="DW5" s="31" t="s">
        <v>56</v>
      </c>
      <c r="DX5" s="616"/>
      <c r="DY5" s="31" t="s">
        <v>55</v>
      </c>
      <c r="DZ5" s="31" t="s">
        <v>56</v>
      </c>
      <c r="EA5" s="31" t="s">
        <v>55</v>
      </c>
      <c r="EB5" s="31" t="s">
        <v>56</v>
      </c>
      <c r="EC5" s="31" t="s">
        <v>55</v>
      </c>
      <c r="ED5" s="32" t="s">
        <v>56</v>
      </c>
      <c r="EE5" s="9"/>
      <c r="EF5" s="9"/>
    </row>
    <row r="6" spans="1:136" s="7" customFormat="1" ht="13.5" x14ac:dyDescent="0.25">
      <c r="A6" s="41">
        <v>1965</v>
      </c>
      <c r="B6" s="101">
        <f>BF6+BM6+BT6+CA6+CH6+CO6+CV6+DC6+DJ6+DQ6+DX6+EE6</f>
        <v>0</v>
      </c>
      <c r="C6" s="102">
        <f t="shared" ref="C6:H25" si="0">BG6+BN6+BU6+CB6+CI6+CP6+CW6+DD6+DK6+DR6+DY6+EF6</f>
        <v>0</v>
      </c>
      <c r="D6" s="102">
        <f t="shared" si="0"/>
        <v>0</v>
      </c>
      <c r="E6" s="102">
        <f t="shared" si="0"/>
        <v>3842</v>
      </c>
      <c r="F6" s="102">
        <f t="shared" si="0"/>
        <v>301</v>
      </c>
      <c r="G6" s="102">
        <f t="shared" si="0"/>
        <v>986</v>
      </c>
      <c r="H6" s="103">
        <f t="shared" si="0"/>
        <v>103</v>
      </c>
      <c r="I6" s="83"/>
      <c r="J6" s="12" t="s">
        <v>93</v>
      </c>
      <c r="K6" s="12" t="s">
        <v>93</v>
      </c>
      <c r="L6" s="12" t="s">
        <v>93</v>
      </c>
      <c r="M6" s="12" t="s">
        <v>93</v>
      </c>
      <c r="N6" s="12" t="s">
        <v>93</v>
      </c>
      <c r="O6" s="12" t="s">
        <v>93</v>
      </c>
      <c r="P6" s="87" t="s">
        <v>93</v>
      </c>
      <c r="Q6" s="12" t="s">
        <v>93</v>
      </c>
      <c r="R6" s="12" t="s">
        <v>93</v>
      </c>
      <c r="S6" s="12" t="s">
        <v>93</v>
      </c>
      <c r="T6" s="12" t="s">
        <v>93</v>
      </c>
      <c r="U6" s="12" t="s">
        <v>93</v>
      </c>
      <c r="V6" s="12" t="s">
        <v>93</v>
      </c>
      <c r="W6" s="87" t="s">
        <v>93</v>
      </c>
      <c r="X6" s="12" t="s">
        <v>93</v>
      </c>
      <c r="Y6" s="12" t="s">
        <v>93</v>
      </c>
      <c r="Z6" s="12" t="s">
        <v>93</v>
      </c>
      <c r="AA6" s="12" t="s">
        <v>93</v>
      </c>
      <c r="AB6" s="12" t="s">
        <v>93</v>
      </c>
      <c r="AC6" s="34" t="s">
        <v>93</v>
      </c>
      <c r="AD6" s="87" t="s">
        <v>93</v>
      </c>
      <c r="AE6" s="12" t="s">
        <v>93</v>
      </c>
      <c r="AF6" s="12" t="s">
        <v>93</v>
      </c>
      <c r="AG6" s="12" t="s">
        <v>93</v>
      </c>
      <c r="AH6" s="12" t="s">
        <v>93</v>
      </c>
      <c r="AI6" s="12" t="s">
        <v>93</v>
      </c>
      <c r="AJ6" s="12" t="s">
        <v>93</v>
      </c>
      <c r="AK6" s="87" t="s">
        <v>93</v>
      </c>
      <c r="AL6" s="12" t="s">
        <v>93</v>
      </c>
      <c r="AM6" s="12" t="s">
        <v>93</v>
      </c>
      <c r="AN6" s="12" t="s">
        <v>93</v>
      </c>
      <c r="AO6" s="12" t="s">
        <v>93</v>
      </c>
      <c r="AP6" s="12" t="s">
        <v>93</v>
      </c>
      <c r="AQ6" s="12" t="s">
        <v>93</v>
      </c>
      <c r="AR6" s="87" t="s">
        <v>93</v>
      </c>
      <c r="AS6" s="12" t="s">
        <v>93</v>
      </c>
      <c r="AT6" s="12" t="s">
        <v>93</v>
      </c>
      <c r="AU6" s="12" t="s">
        <v>93</v>
      </c>
      <c r="AV6" s="12" t="s">
        <v>93</v>
      </c>
      <c r="AW6" s="12" t="s">
        <v>93</v>
      </c>
      <c r="AX6" s="12" t="s">
        <v>93</v>
      </c>
      <c r="AY6" s="87"/>
      <c r="AZ6" s="12" t="s">
        <v>93</v>
      </c>
      <c r="BA6" s="12" t="s">
        <v>93</v>
      </c>
      <c r="BB6" s="12" t="s">
        <v>93</v>
      </c>
      <c r="BC6" s="12" t="s">
        <v>93</v>
      </c>
      <c r="BD6" s="12" t="s">
        <v>93</v>
      </c>
      <c r="BE6" s="12" t="s">
        <v>93</v>
      </c>
      <c r="BF6" s="98"/>
      <c r="BG6" s="13">
        <v>0</v>
      </c>
      <c r="BH6" s="13">
        <v>0</v>
      </c>
      <c r="BI6" s="14">
        <v>386</v>
      </c>
      <c r="BJ6" s="51">
        <v>68</v>
      </c>
      <c r="BK6" s="53">
        <v>95</v>
      </c>
      <c r="BL6" s="53">
        <v>17</v>
      </c>
      <c r="BM6" s="95"/>
      <c r="BN6" s="13">
        <v>0</v>
      </c>
      <c r="BO6" s="13">
        <v>0</v>
      </c>
      <c r="BP6" s="14">
        <v>65</v>
      </c>
      <c r="BQ6" s="14">
        <v>32</v>
      </c>
      <c r="BR6" s="53">
        <v>21</v>
      </c>
      <c r="BS6" s="53">
        <v>11</v>
      </c>
      <c r="BT6" s="95"/>
      <c r="BU6" s="13">
        <v>0</v>
      </c>
      <c r="BV6" s="13">
        <v>0</v>
      </c>
      <c r="BW6" s="14">
        <v>340</v>
      </c>
      <c r="BX6" s="14">
        <v>54</v>
      </c>
      <c r="BY6" s="56">
        <v>100</v>
      </c>
      <c r="BZ6" s="56">
        <v>20</v>
      </c>
      <c r="CA6" s="95"/>
      <c r="CB6" s="13">
        <v>0</v>
      </c>
      <c r="CC6" s="13">
        <v>0</v>
      </c>
      <c r="CD6" s="14">
        <v>1526</v>
      </c>
      <c r="CE6" s="14">
        <v>24</v>
      </c>
      <c r="CF6" s="56">
        <v>369</v>
      </c>
      <c r="CG6" s="56">
        <v>12</v>
      </c>
      <c r="CH6" s="95"/>
      <c r="CI6" s="13">
        <v>0</v>
      </c>
      <c r="CJ6" s="13">
        <v>0</v>
      </c>
      <c r="CK6" s="14">
        <v>13</v>
      </c>
      <c r="CL6" s="14">
        <v>3</v>
      </c>
      <c r="CM6" s="56">
        <v>3</v>
      </c>
      <c r="CN6" s="54">
        <v>0</v>
      </c>
      <c r="CO6" s="95"/>
      <c r="CP6" s="13">
        <v>0</v>
      </c>
      <c r="CQ6" s="13">
        <v>0</v>
      </c>
      <c r="CR6" s="14">
        <v>291</v>
      </c>
      <c r="CS6" s="14">
        <v>41</v>
      </c>
      <c r="CT6" s="52">
        <v>86</v>
      </c>
      <c r="CU6" s="52">
        <v>15</v>
      </c>
      <c r="CV6" s="95"/>
      <c r="CW6" s="13">
        <v>0</v>
      </c>
      <c r="CX6" s="13">
        <v>0</v>
      </c>
      <c r="CY6" s="14">
        <v>315</v>
      </c>
      <c r="CZ6" s="14">
        <v>1</v>
      </c>
      <c r="DA6" s="52">
        <v>37</v>
      </c>
      <c r="DB6" s="52">
        <v>3</v>
      </c>
      <c r="DC6" s="95"/>
      <c r="DD6" s="13">
        <v>0</v>
      </c>
      <c r="DE6" s="13">
        <v>0</v>
      </c>
      <c r="DF6" s="14">
        <v>636</v>
      </c>
      <c r="DG6" s="14">
        <v>62</v>
      </c>
      <c r="DH6" s="52">
        <v>216</v>
      </c>
      <c r="DI6" s="52">
        <v>24</v>
      </c>
      <c r="DJ6" s="95"/>
      <c r="DK6" s="13">
        <v>0</v>
      </c>
      <c r="DL6" s="13">
        <v>0</v>
      </c>
      <c r="DM6" s="14">
        <v>139</v>
      </c>
      <c r="DN6" s="14">
        <v>1</v>
      </c>
      <c r="DO6" s="52">
        <v>37</v>
      </c>
      <c r="DP6" s="52">
        <v>1</v>
      </c>
      <c r="DQ6" s="95"/>
      <c r="DR6" s="13">
        <v>0</v>
      </c>
      <c r="DS6" s="13">
        <v>0</v>
      </c>
      <c r="DT6" s="14">
        <v>19</v>
      </c>
      <c r="DU6" s="14">
        <v>1</v>
      </c>
      <c r="DV6" s="52">
        <v>8</v>
      </c>
      <c r="DW6" s="52">
        <v>0</v>
      </c>
      <c r="DX6" s="95"/>
      <c r="DY6" s="13">
        <v>0</v>
      </c>
      <c r="DZ6" s="13">
        <v>0</v>
      </c>
      <c r="EA6" s="14">
        <v>112</v>
      </c>
      <c r="EB6" s="14">
        <v>14</v>
      </c>
      <c r="EC6" s="52">
        <v>14</v>
      </c>
      <c r="ED6" s="55">
        <v>0</v>
      </c>
      <c r="EE6" s="59"/>
      <c r="EF6" s="59"/>
    </row>
    <row r="7" spans="1:136" s="7" customFormat="1" ht="13.5" x14ac:dyDescent="0.25">
      <c r="A7" s="41">
        <v>1966</v>
      </c>
      <c r="B7" s="101">
        <f t="shared" ref="B7:B25" si="1">BF7+BM7+BT7+CA7+CH7+CO7+CV7+DC7+DJ7+DQ7+DX7+EE7</f>
        <v>0</v>
      </c>
      <c r="C7" s="102">
        <f t="shared" si="0"/>
        <v>0</v>
      </c>
      <c r="D7" s="102">
        <f t="shared" si="0"/>
        <v>0</v>
      </c>
      <c r="E7" s="102">
        <f t="shared" si="0"/>
        <v>4700</v>
      </c>
      <c r="F7" s="102">
        <f t="shared" si="0"/>
        <v>327</v>
      </c>
      <c r="G7" s="102">
        <f t="shared" si="0"/>
        <v>1356</v>
      </c>
      <c r="H7" s="103">
        <f t="shared" si="0"/>
        <v>131</v>
      </c>
      <c r="I7" s="83"/>
      <c r="J7" s="12" t="s">
        <v>93</v>
      </c>
      <c r="K7" s="12" t="s">
        <v>93</v>
      </c>
      <c r="L7" s="12" t="s">
        <v>93</v>
      </c>
      <c r="M7" s="12" t="s">
        <v>93</v>
      </c>
      <c r="N7" s="12" t="s">
        <v>93</v>
      </c>
      <c r="O7" s="12" t="s">
        <v>93</v>
      </c>
      <c r="P7" s="87" t="s">
        <v>93</v>
      </c>
      <c r="Q7" s="12" t="s">
        <v>93</v>
      </c>
      <c r="R7" s="12" t="s">
        <v>93</v>
      </c>
      <c r="S7" s="12" t="s">
        <v>93</v>
      </c>
      <c r="T7" s="12" t="s">
        <v>93</v>
      </c>
      <c r="U7" s="12" t="s">
        <v>93</v>
      </c>
      <c r="V7" s="12" t="s">
        <v>93</v>
      </c>
      <c r="W7" s="87" t="s">
        <v>93</v>
      </c>
      <c r="X7" s="12" t="s">
        <v>93</v>
      </c>
      <c r="Y7" s="12" t="s">
        <v>93</v>
      </c>
      <c r="Z7" s="12" t="s">
        <v>93</v>
      </c>
      <c r="AA7" s="12" t="s">
        <v>93</v>
      </c>
      <c r="AB7" s="12" t="s">
        <v>93</v>
      </c>
      <c r="AC7" s="34" t="s">
        <v>93</v>
      </c>
      <c r="AD7" s="87" t="s">
        <v>93</v>
      </c>
      <c r="AE7" s="12" t="s">
        <v>93</v>
      </c>
      <c r="AF7" s="12" t="s">
        <v>93</v>
      </c>
      <c r="AG7" s="12" t="s">
        <v>93</v>
      </c>
      <c r="AH7" s="12" t="s">
        <v>93</v>
      </c>
      <c r="AI7" s="12" t="s">
        <v>93</v>
      </c>
      <c r="AJ7" s="12" t="s">
        <v>93</v>
      </c>
      <c r="AK7" s="87" t="s">
        <v>93</v>
      </c>
      <c r="AL7" s="12" t="s">
        <v>93</v>
      </c>
      <c r="AM7" s="12" t="s">
        <v>93</v>
      </c>
      <c r="AN7" s="12" t="s">
        <v>93</v>
      </c>
      <c r="AO7" s="12" t="s">
        <v>93</v>
      </c>
      <c r="AP7" s="12" t="s">
        <v>93</v>
      </c>
      <c r="AQ7" s="12" t="s">
        <v>93</v>
      </c>
      <c r="AR7" s="87" t="s">
        <v>93</v>
      </c>
      <c r="AS7" s="12" t="s">
        <v>93</v>
      </c>
      <c r="AT7" s="12" t="s">
        <v>93</v>
      </c>
      <c r="AU7" s="12" t="s">
        <v>93</v>
      </c>
      <c r="AV7" s="12" t="s">
        <v>93</v>
      </c>
      <c r="AW7" s="12" t="s">
        <v>93</v>
      </c>
      <c r="AX7" s="12" t="s">
        <v>93</v>
      </c>
      <c r="AY7" s="87"/>
      <c r="AZ7" s="12" t="s">
        <v>93</v>
      </c>
      <c r="BA7" s="12" t="s">
        <v>93</v>
      </c>
      <c r="BB7" s="12" t="s">
        <v>93</v>
      </c>
      <c r="BC7" s="12" t="s">
        <v>93</v>
      </c>
      <c r="BD7" s="12" t="s">
        <v>93</v>
      </c>
      <c r="BE7" s="12" t="s">
        <v>93</v>
      </c>
      <c r="BF7" s="98"/>
      <c r="BG7" s="13">
        <v>0</v>
      </c>
      <c r="BH7" s="13">
        <v>0</v>
      </c>
      <c r="BI7" s="14">
        <v>417</v>
      </c>
      <c r="BJ7" s="51">
        <v>70</v>
      </c>
      <c r="BK7" s="15">
        <v>134</v>
      </c>
      <c r="BL7" s="15">
        <v>21</v>
      </c>
      <c r="BM7" s="96"/>
      <c r="BN7" s="13">
        <v>0</v>
      </c>
      <c r="BO7" s="13">
        <v>0</v>
      </c>
      <c r="BP7" s="14">
        <v>74</v>
      </c>
      <c r="BQ7" s="14">
        <v>51</v>
      </c>
      <c r="BR7" s="15">
        <v>37</v>
      </c>
      <c r="BS7" s="15">
        <v>18</v>
      </c>
      <c r="BT7" s="96"/>
      <c r="BU7" s="13">
        <v>0</v>
      </c>
      <c r="BV7" s="13">
        <v>0</v>
      </c>
      <c r="BW7" s="14">
        <v>420</v>
      </c>
      <c r="BX7" s="14">
        <v>54</v>
      </c>
      <c r="BY7" s="15">
        <v>93</v>
      </c>
      <c r="BZ7" s="15">
        <v>19</v>
      </c>
      <c r="CA7" s="96"/>
      <c r="CB7" s="13">
        <v>0</v>
      </c>
      <c r="CC7" s="13">
        <v>0</v>
      </c>
      <c r="CD7" s="14">
        <v>1966</v>
      </c>
      <c r="CE7" s="14">
        <v>32</v>
      </c>
      <c r="CF7" s="15">
        <v>495</v>
      </c>
      <c r="CG7" s="15">
        <v>8</v>
      </c>
      <c r="CH7" s="96"/>
      <c r="CI7" s="13">
        <v>0</v>
      </c>
      <c r="CJ7" s="13">
        <v>0</v>
      </c>
      <c r="CK7" s="14">
        <v>18</v>
      </c>
      <c r="CL7" s="14">
        <v>6</v>
      </c>
      <c r="CM7" s="15">
        <v>10</v>
      </c>
      <c r="CN7" s="15">
        <v>1</v>
      </c>
      <c r="CO7" s="96"/>
      <c r="CP7" s="13">
        <v>0</v>
      </c>
      <c r="CQ7" s="13">
        <v>0</v>
      </c>
      <c r="CR7" s="14">
        <v>363</v>
      </c>
      <c r="CS7" s="14">
        <v>49</v>
      </c>
      <c r="CT7" s="15">
        <v>115</v>
      </c>
      <c r="CU7" s="15">
        <v>15</v>
      </c>
      <c r="CV7" s="96"/>
      <c r="CW7" s="13">
        <v>0</v>
      </c>
      <c r="CX7" s="13">
        <v>0</v>
      </c>
      <c r="CY7" s="14">
        <v>495</v>
      </c>
      <c r="CZ7" s="14">
        <v>5</v>
      </c>
      <c r="DA7" s="15">
        <v>93</v>
      </c>
      <c r="DB7" s="15">
        <v>2</v>
      </c>
      <c r="DC7" s="96"/>
      <c r="DD7" s="13">
        <v>0</v>
      </c>
      <c r="DE7" s="13">
        <v>0</v>
      </c>
      <c r="DF7" s="14">
        <v>667</v>
      </c>
      <c r="DG7" s="14">
        <v>49</v>
      </c>
      <c r="DH7" s="15">
        <v>278</v>
      </c>
      <c r="DI7" s="15">
        <v>35</v>
      </c>
      <c r="DJ7" s="96"/>
      <c r="DK7" s="13">
        <v>0</v>
      </c>
      <c r="DL7" s="13">
        <v>0</v>
      </c>
      <c r="DM7" s="14">
        <v>165</v>
      </c>
      <c r="DN7" s="14">
        <v>2</v>
      </c>
      <c r="DO7" s="15">
        <v>41</v>
      </c>
      <c r="DP7" s="15">
        <v>0</v>
      </c>
      <c r="DQ7" s="96"/>
      <c r="DR7" s="13">
        <v>0</v>
      </c>
      <c r="DS7" s="13">
        <v>0</v>
      </c>
      <c r="DT7" s="14">
        <v>22</v>
      </c>
      <c r="DU7" s="14">
        <v>2</v>
      </c>
      <c r="DV7" s="15">
        <v>7</v>
      </c>
      <c r="DW7" s="15">
        <v>0</v>
      </c>
      <c r="DX7" s="96"/>
      <c r="DY7" s="13">
        <v>0</v>
      </c>
      <c r="DZ7" s="13">
        <v>0</v>
      </c>
      <c r="EA7" s="14">
        <v>93</v>
      </c>
      <c r="EB7" s="14">
        <v>7</v>
      </c>
      <c r="EC7" s="15">
        <v>53</v>
      </c>
      <c r="ED7" s="33">
        <v>12</v>
      </c>
    </row>
    <row r="8" spans="1:136" s="7" customFormat="1" ht="13.5" x14ac:dyDescent="0.25">
      <c r="A8" s="41">
        <v>1967</v>
      </c>
      <c r="B8" s="101">
        <f t="shared" si="1"/>
        <v>0</v>
      </c>
      <c r="C8" s="102">
        <f t="shared" si="0"/>
        <v>0</v>
      </c>
      <c r="D8" s="102">
        <f t="shared" si="0"/>
        <v>0</v>
      </c>
      <c r="E8" s="102">
        <f t="shared" si="0"/>
        <v>4880</v>
      </c>
      <c r="F8" s="102">
        <f t="shared" si="0"/>
        <v>432</v>
      </c>
      <c r="G8" s="102">
        <f t="shared" si="0"/>
        <v>1528</v>
      </c>
      <c r="H8" s="103">
        <f t="shared" si="0"/>
        <v>126</v>
      </c>
      <c r="I8" s="83"/>
      <c r="J8" s="12" t="s">
        <v>93</v>
      </c>
      <c r="K8" s="12" t="s">
        <v>93</v>
      </c>
      <c r="L8" s="12" t="s">
        <v>93</v>
      </c>
      <c r="M8" s="12" t="s">
        <v>93</v>
      </c>
      <c r="N8" s="12" t="s">
        <v>93</v>
      </c>
      <c r="O8" s="12" t="s">
        <v>93</v>
      </c>
      <c r="P8" s="87" t="s">
        <v>93</v>
      </c>
      <c r="Q8" s="12" t="s">
        <v>93</v>
      </c>
      <c r="R8" s="12" t="s">
        <v>93</v>
      </c>
      <c r="S8" s="12" t="s">
        <v>93</v>
      </c>
      <c r="T8" s="12" t="s">
        <v>93</v>
      </c>
      <c r="U8" s="12" t="s">
        <v>93</v>
      </c>
      <c r="V8" s="12" t="s">
        <v>93</v>
      </c>
      <c r="W8" s="87" t="s">
        <v>93</v>
      </c>
      <c r="X8" s="12" t="s">
        <v>93</v>
      </c>
      <c r="Y8" s="12" t="s">
        <v>93</v>
      </c>
      <c r="Z8" s="12" t="s">
        <v>93</v>
      </c>
      <c r="AA8" s="12" t="s">
        <v>93</v>
      </c>
      <c r="AB8" s="12" t="s">
        <v>93</v>
      </c>
      <c r="AC8" s="34" t="s">
        <v>93</v>
      </c>
      <c r="AD8" s="87" t="s">
        <v>93</v>
      </c>
      <c r="AE8" s="12" t="s">
        <v>93</v>
      </c>
      <c r="AF8" s="12" t="s">
        <v>93</v>
      </c>
      <c r="AG8" s="12" t="s">
        <v>93</v>
      </c>
      <c r="AH8" s="12" t="s">
        <v>93</v>
      </c>
      <c r="AI8" s="12" t="s">
        <v>93</v>
      </c>
      <c r="AJ8" s="12" t="s">
        <v>93</v>
      </c>
      <c r="AK8" s="87" t="s">
        <v>93</v>
      </c>
      <c r="AL8" s="12" t="s">
        <v>93</v>
      </c>
      <c r="AM8" s="12" t="s">
        <v>93</v>
      </c>
      <c r="AN8" s="12" t="s">
        <v>93</v>
      </c>
      <c r="AO8" s="12" t="s">
        <v>93</v>
      </c>
      <c r="AP8" s="12" t="s">
        <v>93</v>
      </c>
      <c r="AQ8" s="12" t="s">
        <v>93</v>
      </c>
      <c r="AR8" s="87" t="s">
        <v>93</v>
      </c>
      <c r="AS8" s="12" t="s">
        <v>93</v>
      </c>
      <c r="AT8" s="12" t="s">
        <v>93</v>
      </c>
      <c r="AU8" s="12" t="s">
        <v>93</v>
      </c>
      <c r="AV8" s="12" t="s">
        <v>93</v>
      </c>
      <c r="AW8" s="12" t="s">
        <v>93</v>
      </c>
      <c r="AX8" s="12" t="s">
        <v>93</v>
      </c>
      <c r="AY8" s="87"/>
      <c r="AZ8" s="12" t="s">
        <v>93</v>
      </c>
      <c r="BA8" s="12" t="s">
        <v>93</v>
      </c>
      <c r="BB8" s="12" t="s">
        <v>93</v>
      </c>
      <c r="BC8" s="12" t="s">
        <v>93</v>
      </c>
      <c r="BD8" s="12" t="s">
        <v>93</v>
      </c>
      <c r="BE8" s="12" t="s">
        <v>93</v>
      </c>
      <c r="BF8" s="98"/>
      <c r="BG8" s="13">
        <v>0</v>
      </c>
      <c r="BH8" s="13">
        <v>0</v>
      </c>
      <c r="BI8" s="14">
        <v>355</v>
      </c>
      <c r="BJ8" s="51">
        <v>60</v>
      </c>
      <c r="BK8" s="15">
        <v>209</v>
      </c>
      <c r="BL8" s="15">
        <v>28</v>
      </c>
      <c r="BM8" s="96"/>
      <c r="BN8" s="13">
        <v>0</v>
      </c>
      <c r="BO8" s="13">
        <v>0</v>
      </c>
      <c r="BP8" s="14">
        <v>95</v>
      </c>
      <c r="BQ8" s="14">
        <v>60</v>
      </c>
      <c r="BR8" s="15">
        <v>24</v>
      </c>
      <c r="BS8" s="15">
        <v>13</v>
      </c>
      <c r="BT8" s="96"/>
      <c r="BU8" s="13">
        <v>0</v>
      </c>
      <c r="BV8" s="13">
        <v>0</v>
      </c>
      <c r="BW8" s="14">
        <v>308</v>
      </c>
      <c r="BX8" s="14">
        <v>35</v>
      </c>
      <c r="BY8" s="15">
        <v>31</v>
      </c>
      <c r="BZ8" s="15">
        <v>10</v>
      </c>
      <c r="CA8" s="96"/>
      <c r="CB8" s="13">
        <v>0</v>
      </c>
      <c r="CC8" s="13">
        <v>0</v>
      </c>
      <c r="CD8" s="14">
        <v>2033</v>
      </c>
      <c r="CE8" s="14">
        <v>58</v>
      </c>
      <c r="CF8" s="15">
        <v>577</v>
      </c>
      <c r="CG8" s="15">
        <v>14</v>
      </c>
      <c r="CH8" s="96"/>
      <c r="CI8" s="13">
        <v>0</v>
      </c>
      <c r="CJ8" s="13">
        <v>0</v>
      </c>
      <c r="CK8" s="14">
        <v>44</v>
      </c>
      <c r="CL8" s="14">
        <v>10</v>
      </c>
      <c r="CM8" s="15">
        <v>10</v>
      </c>
      <c r="CN8" s="15">
        <v>4</v>
      </c>
      <c r="CO8" s="96"/>
      <c r="CP8" s="13">
        <v>0</v>
      </c>
      <c r="CQ8" s="13">
        <v>0</v>
      </c>
      <c r="CR8" s="14">
        <v>340</v>
      </c>
      <c r="CS8" s="14">
        <v>49</v>
      </c>
      <c r="CT8" s="15">
        <v>155</v>
      </c>
      <c r="CU8" s="15">
        <v>23</v>
      </c>
      <c r="CV8" s="96"/>
      <c r="CW8" s="13">
        <v>0</v>
      </c>
      <c r="CX8" s="13">
        <v>0</v>
      </c>
      <c r="CY8" s="14">
        <v>454</v>
      </c>
      <c r="CZ8" s="14">
        <v>4</v>
      </c>
      <c r="DA8" s="15">
        <v>158</v>
      </c>
      <c r="DB8" s="15">
        <v>4</v>
      </c>
      <c r="DC8" s="96"/>
      <c r="DD8" s="13">
        <v>0</v>
      </c>
      <c r="DE8" s="13">
        <v>0</v>
      </c>
      <c r="DF8" s="14">
        <v>760</v>
      </c>
      <c r="DG8" s="14">
        <v>50</v>
      </c>
      <c r="DH8" s="15">
        <v>267</v>
      </c>
      <c r="DI8" s="15">
        <v>19</v>
      </c>
      <c r="DJ8" s="96"/>
      <c r="DK8" s="13">
        <v>0</v>
      </c>
      <c r="DL8" s="13">
        <v>0</v>
      </c>
      <c r="DM8" s="14">
        <v>144</v>
      </c>
      <c r="DN8" s="14">
        <v>4</v>
      </c>
      <c r="DO8" s="15">
        <v>61</v>
      </c>
      <c r="DP8" s="15">
        <v>0</v>
      </c>
      <c r="DQ8" s="96"/>
      <c r="DR8" s="13">
        <v>0</v>
      </c>
      <c r="DS8" s="13">
        <v>0</v>
      </c>
      <c r="DT8" s="14">
        <v>21</v>
      </c>
      <c r="DU8" s="14">
        <v>1</v>
      </c>
      <c r="DV8" s="15">
        <v>5</v>
      </c>
      <c r="DW8" s="15">
        <v>0</v>
      </c>
      <c r="DX8" s="96"/>
      <c r="DY8" s="13">
        <v>0</v>
      </c>
      <c r="DZ8" s="13">
        <v>0</v>
      </c>
      <c r="EA8" s="14">
        <v>326</v>
      </c>
      <c r="EB8" s="14">
        <v>101</v>
      </c>
      <c r="EC8" s="15">
        <v>31</v>
      </c>
      <c r="ED8" s="33">
        <v>11</v>
      </c>
    </row>
    <row r="9" spans="1:136" s="7" customFormat="1" ht="13.5" x14ac:dyDescent="0.25">
      <c r="A9" s="41">
        <v>1968</v>
      </c>
      <c r="B9" s="101">
        <f t="shared" si="1"/>
        <v>0</v>
      </c>
      <c r="C9" s="102">
        <f t="shared" si="0"/>
        <v>0</v>
      </c>
      <c r="D9" s="102">
        <f t="shared" si="0"/>
        <v>0</v>
      </c>
      <c r="E9" s="102">
        <f t="shared" si="0"/>
        <v>5492</v>
      </c>
      <c r="F9" s="102">
        <f t="shared" si="0"/>
        <v>581</v>
      </c>
      <c r="G9" s="102">
        <f t="shared" si="0"/>
        <v>1542</v>
      </c>
      <c r="H9" s="103">
        <f t="shared" si="0"/>
        <v>121</v>
      </c>
      <c r="I9" s="83"/>
      <c r="J9" s="12" t="s">
        <v>93</v>
      </c>
      <c r="K9" s="12" t="s">
        <v>93</v>
      </c>
      <c r="L9" s="12" t="s">
        <v>93</v>
      </c>
      <c r="M9" s="12" t="s">
        <v>93</v>
      </c>
      <c r="N9" s="12" t="s">
        <v>93</v>
      </c>
      <c r="O9" s="12" t="s">
        <v>93</v>
      </c>
      <c r="P9" s="87" t="s">
        <v>93</v>
      </c>
      <c r="Q9" s="12" t="s">
        <v>93</v>
      </c>
      <c r="R9" s="12" t="s">
        <v>93</v>
      </c>
      <c r="S9" s="12" t="s">
        <v>93</v>
      </c>
      <c r="T9" s="12" t="s">
        <v>93</v>
      </c>
      <c r="U9" s="12" t="s">
        <v>93</v>
      </c>
      <c r="V9" s="12" t="s">
        <v>93</v>
      </c>
      <c r="W9" s="87" t="s">
        <v>93</v>
      </c>
      <c r="X9" s="12" t="s">
        <v>93</v>
      </c>
      <c r="Y9" s="12" t="s">
        <v>93</v>
      </c>
      <c r="Z9" s="12" t="s">
        <v>93</v>
      </c>
      <c r="AA9" s="12" t="s">
        <v>93</v>
      </c>
      <c r="AB9" s="12" t="s">
        <v>93</v>
      </c>
      <c r="AC9" s="34" t="s">
        <v>93</v>
      </c>
      <c r="AD9" s="87" t="s">
        <v>93</v>
      </c>
      <c r="AE9" s="12" t="s">
        <v>93</v>
      </c>
      <c r="AF9" s="12" t="s">
        <v>93</v>
      </c>
      <c r="AG9" s="12" t="s">
        <v>93</v>
      </c>
      <c r="AH9" s="12" t="s">
        <v>93</v>
      </c>
      <c r="AI9" s="12" t="s">
        <v>93</v>
      </c>
      <c r="AJ9" s="12" t="s">
        <v>93</v>
      </c>
      <c r="AK9" s="87" t="s">
        <v>93</v>
      </c>
      <c r="AL9" s="12" t="s">
        <v>93</v>
      </c>
      <c r="AM9" s="12" t="s">
        <v>93</v>
      </c>
      <c r="AN9" s="12" t="s">
        <v>93</v>
      </c>
      <c r="AO9" s="12" t="s">
        <v>93</v>
      </c>
      <c r="AP9" s="12" t="s">
        <v>93</v>
      </c>
      <c r="AQ9" s="12" t="s">
        <v>93</v>
      </c>
      <c r="AR9" s="87" t="s">
        <v>93</v>
      </c>
      <c r="AS9" s="12" t="s">
        <v>93</v>
      </c>
      <c r="AT9" s="12" t="s">
        <v>93</v>
      </c>
      <c r="AU9" s="12" t="s">
        <v>93</v>
      </c>
      <c r="AV9" s="12" t="s">
        <v>93</v>
      </c>
      <c r="AW9" s="12" t="s">
        <v>93</v>
      </c>
      <c r="AX9" s="12" t="s">
        <v>93</v>
      </c>
      <c r="AY9" s="87"/>
      <c r="AZ9" s="12" t="s">
        <v>93</v>
      </c>
      <c r="BA9" s="12" t="s">
        <v>93</v>
      </c>
      <c r="BB9" s="12" t="s">
        <v>93</v>
      </c>
      <c r="BC9" s="12" t="s">
        <v>93</v>
      </c>
      <c r="BD9" s="12" t="s">
        <v>93</v>
      </c>
      <c r="BE9" s="12" t="s">
        <v>93</v>
      </c>
      <c r="BF9" s="98"/>
      <c r="BG9" s="13">
        <v>0</v>
      </c>
      <c r="BH9" s="13">
        <v>0</v>
      </c>
      <c r="BI9" s="14">
        <v>323</v>
      </c>
      <c r="BJ9" s="51">
        <v>62</v>
      </c>
      <c r="BK9" s="15">
        <v>96</v>
      </c>
      <c r="BL9" s="15">
        <v>17</v>
      </c>
      <c r="BM9" s="96"/>
      <c r="BN9" s="13">
        <v>0</v>
      </c>
      <c r="BO9" s="13">
        <v>0</v>
      </c>
      <c r="BP9" s="14">
        <v>113</v>
      </c>
      <c r="BQ9" s="14">
        <v>80</v>
      </c>
      <c r="BR9" s="15">
        <v>26</v>
      </c>
      <c r="BS9" s="15">
        <v>13</v>
      </c>
      <c r="BT9" s="96"/>
      <c r="BU9" s="13">
        <v>0</v>
      </c>
      <c r="BV9" s="13">
        <v>0</v>
      </c>
      <c r="BW9" s="14">
        <v>316</v>
      </c>
      <c r="BX9" s="14">
        <v>42</v>
      </c>
      <c r="BY9" s="15">
        <v>88</v>
      </c>
      <c r="BZ9" s="15">
        <v>14</v>
      </c>
      <c r="CA9" s="96"/>
      <c r="CB9" s="13">
        <v>0</v>
      </c>
      <c r="CC9" s="13">
        <v>0</v>
      </c>
      <c r="CD9" s="14">
        <v>2057</v>
      </c>
      <c r="CE9" s="14">
        <v>57</v>
      </c>
      <c r="CF9" s="15">
        <v>697</v>
      </c>
      <c r="CG9" s="15">
        <v>21</v>
      </c>
      <c r="CH9" s="96"/>
      <c r="CI9" s="13">
        <v>0</v>
      </c>
      <c r="CJ9" s="13">
        <v>0</v>
      </c>
      <c r="CK9" s="14">
        <v>56</v>
      </c>
      <c r="CL9" s="14">
        <v>20</v>
      </c>
      <c r="CM9" s="15">
        <v>10</v>
      </c>
      <c r="CN9" s="15">
        <v>1</v>
      </c>
      <c r="CO9" s="96"/>
      <c r="CP9" s="13">
        <v>0</v>
      </c>
      <c r="CQ9" s="13">
        <v>0</v>
      </c>
      <c r="CR9" s="14">
        <v>358</v>
      </c>
      <c r="CS9" s="14">
        <v>62</v>
      </c>
      <c r="CT9" s="15">
        <v>133</v>
      </c>
      <c r="CU9" s="15">
        <v>25</v>
      </c>
      <c r="CV9" s="96"/>
      <c r="CW9" s="13">
        <v>0</v>
      </c>
      <c r="CX9" s="13">
        <v>0</v>
      </c>
      <c r="CY9" s="14">
        <v>532</v>
      </c>
      <c r="CZ9" s="14">
        <v>9</v>
      </c>
      <c r="DA9" s="15">
        <v>119</v>
      </c>
      <c r="DB9" s="15">
        <v>2</v>
      </c>
      <c r="DC9" s="96"/>
      <c r="DD9" s="13">
        <v>0</v>
      </c>
      <c r="DE9" s="13">
        <v>0</v>
      </c>
      <c r="DF9" s="14">
        <v>881</v>
      </c>
      <c r="DG9" s="14">
        <v>71</v>
      </c>
      <c r="DH9" s="15">
        <v>271</v>
      </c>
      <c r="DI9" s="15">
        <v>16</v>
      </c>
      <c r="DJ9" s="96"/>
      <c r="DK9" s="13">
        <v>0</v>
      </c>
      <c r="DL9" s="13">
        <v>0</v>
      </c>
      <c r="DM9" s="14">
        <v>172</v>
      </c>
      <c r="DN9" s="14">
        <v>9</v>
      </c>
      <c r="DO9" s="15">
        <v>54</v>
      </c>
      <c r="DP9" s="15">
        <v>1</v>
      </c>
      <c r="DQ9" s="96"/>
      <c r="DR9" s="13">
        <v>0</v>
      </c>
      <c r="DS9" s="13">
        <v>0</v>
      </c>
      <c r="DT9" s="14">
        <v>23</v>
      </c>
      <c r="DU9" s="14">
        <v>1</v>
      </c>
      <c r="DV9" s="15">
        <v>12</v>
      </c>
      <c r="DW9" s="15">
        <v>1</v>
      </c>
      <c r="DX9" s="96"/>
      <c r="DY9" s="13">
        <v>0</v>
      </c>
      <c r="DZ9" s="13">
        <v>0</v>
      </c>
      <c r="EA9" s="14">
        <v>661</v>
      </c>
      <c r="EB9" s="14">
        <v>168</v>
      </c>
      <c r="EC9" s="15">
        <v>36</v>
      </c>
      <c r="ED9" s="33">
        <v>10</v>
      </c>
    </row>
    <row r="10" spans="1:136" s="7" customFormat="1" ht="13.5" x14ac:dyDescent="0.25">
      <c r="A10" s="41">
        <v>1969</v>
      </c>
      <c r="B10" s="101">
        <f t="shared" si="1"/>
        <v>0</v>
      </c>
      <c r="C10" s="102">
        <f t="shared" si="0"/>
        <v>2766</v>
      </c>
      <c r="D10" s="102">
        <f t="shared" si="0"/>
        <v>290</v>
      </c>
      <c r="E10" s="102">
        <f t="shared" si="0"/>
        <v>6155</v>
      </c>
      <c r="F10" s="102">
        <f t="shared" si="0"/>
        <v>701</v>
      </c>
      <c r="G10" s="102">
        <f t="shared" si="0"/>
        <v>1822</v>
      </c>
      <c r="H10" s="103">
        <f t="shared" si="0"/>
        <v>194</v>
      </c>
      <c r="I10" s="83"/>
      <c r="J10" s="12" t="s">
        <v>93</v>
      </c>
      <c r="K10" s="12" t="s">
        <v>93</v>
      </c>
      <c r="L10" s="12" t="s">
        <v>93</v>
      </c>
      <c r="M10" s="12" t="s">
        <v>93</v>
      </c>
      <c r="N10" s="12" t="s">
        <v>93</v>
      </c>
      <c r="O10" s="12" t="s">
        <v>93</v>
      </c>
      <c r="P10" s="87" t="s">
        <v>93</v>
      </c>
      <c r="Q10" s="12" t="s">
        <v>93</v>
      </c>
      <c r="R10" s="12" t="s">
        <v>93</v>
      </c>
      <c r="S10" s="12" t="s">
        <v>93</v>
      </c>
      <c r="T10" s="12" t="s">
        <v>93</v>
      </c>
      <c r="U10" s="12" t="s">
        <v>93</v>
      </c>
      <c r="V10" s="12" t="s">
        <v>93</v>
      </c>
      <c r="W10" s="87" t="s">
        <v>93</v>
      </c>
      <c r="X10" s="12" t="s">
        <v>93</v>
      </c>
      <c r="Y10" s="12" t="s">
        <v>93</v>
      </c>
      <c r="Z10" s="12" t="s">
        <v>93</v>
      </c>
      <c r="AA10" s="12" t="s">
        <v>93</v>
      </c>
      <c r="AB10" s="12" t="s">
        <v>93</v>
      </c>
      <c r="AC10" s="34" t="s">
        <v>93</v>
      </c>
      <c r="AD10" s="87" t="s">
        <v>93</v>
      </c>
      <c r="AE10" s="12" t="s">
        <v>93</v>
      </c>
      <c r="AF10" s="12" t="s">
        <v>93</v>
      </c>
      <c r="AG10" s="12" t="s">
        <v>93</v>
      </c>
      <c r="AH10" s="12" t="s">
        <v>93</v>
      </c>
      <c r="AI10" s="12" t="s">
        <v>93</v>
      </c>
      <c r="AJ10" s="12" t="s">
        <v>93</v>
      </c>
      <c r="AK10" s="87" t="s">
        <v>93</v>
      </c>
      <c r="AL10" s="12" t="s">
        <v>93</v>
      </c>
      <c r="AM10" s="12" t="s">
        <v>93</v>
      </c>
      <c r="AN10" s="12" t="s">
        <v>93</v>
      </c>
      <c r="AO10" s="12" t="s">
        <v>93</v>
      </c>
      <c r="AP10" s="12" t="s">
        <v>93</v>
      </c>
      <c r="AQ10" s="12" t="s">
        <v>93</v>
      </c>
      <c r="AR10" s="87" t="s">
        <v>93</v>
      </c>
      <c r="AS10" s="12" t="s">
        <v>93</v>
      </c>
      <c r="AT10" s="12" t="s">
        <v>93</v>
      </c>
      <c r="AU10" s="12" t="s">
        <v>93</v>
      </c>
      <c r="AV10" s="12" t="s">
        <v>93</v>
      </c>
      <c r="AW10" s="12" t="s">
        <v>93</v>
      </c>
      <c r="AX10" s="12" t="s">
        <v>93</v>
      </c>
      <c r="AY10" s="87"/>
      <c r="AZ10" s="12" t="s">
        <v>93</v>
      </c>
      <c r="BA10" s="12" t="s">
        <v>93</v>
      </c>
      <c r="BB10" s="12" t="s">
        <v>93</v>
      </c>
      <c r="BC10" s="12" t="s">
        <v>93</v>
      </c>
      <c r="BD10" s="12" t="s">
        <v>93</v>
      </c>
      <c r="BE10" s="12" t="s">
        <v>93</v>
      </c>
      <c r="BF10" s="98"/>
      <c r="BG10" s="14">
        <v>168</v>
      </c>
      <c r="BH10" s="14">
        <v>34</v>
      </c>
      <c r="BI10" s="14">
        <v>587</v>
      </c>
      <c r="BJ10" s="14">
        <v>82</v>
      </c>
      <c r="BK10" s="15">
        <v>157</v>
      </c>
      <c r="BL10" s="15">
        <v>18</v>
      </c>
      <c r="BM10" s="96"/>
      <c r="BN10" s="14">
        <v>103</v>
      </c>
      <c r="BO10" s="14">
        <v>53</v>
      </c>
      <c r="BP10" s="14">
        <v>160</v>
      </c>
      <c r="BQ10" s="14">
        <v>103</v>
      </c>
      <c r="BR10" s="15">
        <v>58</v>
      </c>
      <c r="BS10" s="15">
        <v>32</v>
      </c>
      <c r="BT10" s="96"/>
      <c r="BU10" s="14">
        <v>131</v>
      </c>
      <c r="BV10" s="14">
        <v>17</v>
      </c>
      <c r="BW10" s="14">
        <v>226</v>
      </c>
      <c r="BX10" s="14">
        <v>21</v>
      </c>
      <c r="BY10" s="15">
        <v>128</v>
      </c>
      <c r="BZ10" s="15">
        <v>15</v>
      </c>
      <c r="CA10" s="96"/>
      <c r="CB10" s="14">
        <v>1248</v>
      </c>
      <c r="CC10" s="14">
        <v>32</v>
      </c>
      <c r="CD10" s="14">
        <v>2592</v>
      </c>
      <c r="CE10" s="14">
        <v>67</v>
      </c>
      <c r="CF10" s="15">
        <v>765</v>
      </c>
      <c r="CG10" s="15">
        <v>23</v>
      </c>
      <c r="CH10" s="96"/>
      <c r="CI10" s="14">
        <v>17</v>
      </c>
      <c r="CJ10" s="14">
        <v>8</v>
      </c>
      <c r="CK10" s="14">
        <v>39</v>
      </c>
      <c r="CL10" s="14">
        <v>16</v>
      </c>
      <c r="CM10" s="15">
        <v>22</v>
      </c>
      <c r="CN10" s="15">
        <v>7</v>
      </c>
      <c r="CO10" s="96"/>
      <c r="CP10" s="14">
        <v>135</v>
      </c>
      <c r="CQ10" s="14">
        <v>30</v>
      </c>
      <c r="CR10" s="14">
        <v>341</v>
      </c>
      <c r="CS10" s="14">
        <v>59</v>
      </c>
      <c r="CT10" s="15">
        <v>169</v>
      </c>
      <c r="CU10" s="15">
        <v>33</v>
      </c>
      <c r="CV10" s="96"/>
      <c r="CW10" s="14">
        <v>159</v>
      </c>
      <c r="CX10" s="14">
        <v>3</v>
      </c>
      <c r="CY10" s="14">
        <v>320</v>
      </c>
      <c r="CZ10" s="14">
        <v>11</v>
      </c>
      <c r="DA10" s="15">
        <v>132</v>
      </c>
      <c r="DB10" s="15">
        <v>6</v>
      </c>
      <c r="DC10" s="96"/>
      <c r="DD10" s="14">
        <v>348</v>
      </c>
      <c r="DE10" s="14">
        <v>45</v>
      </c>
      <c r="DF10" s="14">
        <v>897</v>
      </c>
      <c r="DG10" s="14">
        <v>77</v>
      </c>
      <c r="DH10" s="15">
        <v>253</v>
      </c>
      <c r="DI10" s="15">
        <v>24</v>
      </c>
      <c r="DJ10" s="96"/>
      <c r="DK10" s="14">
        <v>120</v>
      </c>
      <c r="DL10" s="14">
        <v>4</v>
      </c>
      <c r="DM10" s="14">
        <v>200</v>
      </c>
      <c r="DN10" s="14">
        <v>10</v>
      </c>
      <c r="DO10" s="15">
        <v>57</v>
      </c>
      <c r="DP10" s="15">
        <v>2</v>
      </c>
      <c r="DQ10" s="96"/>
      <c r="DR10" s="14">
        <v>31</v>
      </c>
      <c r="DS10" s="14">
        <v>0</v>
      </c>
      <c r="DT10" s="14">
        <v>38</v>
      </c>
      <c r="DU10" s="14">
        <v>1</v>
      </c>
      <c r="DV10" s="15">
        <v>5</v>
      </c>
      <c r="DW10" s="15">
        <v>0</v>
      </c>
      <c r="DX10" s="96"/>
      <c r="DY10" s="14">
        <v>306</v>
      </c>
      <c r="DZ10" s="14">
        <v>64</v>
      </c>
      <c r="EA10" s="14">
        <v>755</v>
      </c>
      <c r="EB10" s="14">
        <v>254</v>
      </c>
      <c r="EC10" s="15">
        <v>76</v>
      </c>
      <c r="ED10" s="33">
        <v>34</v>
      </c>
    </row>
    <row r="11" spans="1:136" s="7" customFormat="1" ht="14.25" thickBot="1" x14ac:dyDescent="0.3">
      <c r="A11" s="481">
        <v>1970</v>
      </c>
      <c r="B11" s="482">
        <f t="shared" si="1"/>
        <v>0</v>
      </c>
      <c r="C11" s="483">
        <f t="shared" si="0"/>
        <v>3226</v>
      </c>
      <c r="D11" s="483">
        <f t="shared" si="0"/>
        <v>384</v>
      </c>
      <c r="E11" s="483">
        <f t="shared" si="0"/>
        <v>6640</v>
      </c>
      <c r="F11" s="483">
        <f t="shared" si="0"/>
        <v>807</v>
      </c>
      <c r="G11" s="483">
        <f t="shared" si="0"/>
        <v>2150</v>
      </c>
      <c r="H11" s="484">
        <f t="shared" si="0"/>
        <v>229</v>
      </c>
      <c r="I11" s="485"/>
      <c r="J11" s="486" t="s">
        <v>93</v>
      </c>
      <c r="K11" s="486" t="s">
        <v>93</v>
      </c>
      <c r="L11" s="486" t="s">
        <v>93</v>
      </c>
      <c r="M11" s="486" t="s">
        <v>93</v>
      </c>
      <c r="N11" s="486" t="s">
        <v>93</v>
      </c>
      <c r="O11" s="486" t="s">
        <v>93</v>
      </c>
      <c r="P11" s="487" t="s">
        <v>93</v>
      </c>
      <c r="Q11" s="486" t="s">
        <v>93</v>
      </c>
      <c r="R11" s="486" t="s">
        <v>93</v>
      </c>
      <c r="S11" s="486" t="s">
        <v>93</v>
      </c>
      <c r="T11" s="486" t="s">
        <v>93</v>
      </c>
      <c r="U11" s="486" t="s">
        <v>93</v>
      </c>
      <c r="V11" s="486" t="s">
        <v>93</v>
      </c>
      <c r="W11" s="487" t="s">
        <v>93</v>
      </c>
      <c r="X11" s="486" t="s">
        <v>93</v>
      </c>
      <c r="Y11" s="486" t="s">
        <v>93</v>
      </c>
      <c r="Z11" s="486" t="s">
        <v>93</v>
      </c>
      <c r="AA11" s="486" t="s">
        <v>93</v>
      </c>
      <c r="AB11" s="486" t="s">
        <v>93</v>
      </c>
      <c r="AC11" s="488" t="s">
        <v>93</v>
      </c>
      <c r="AD11" s="487" t="s">
        <v>93</v>
      </c>
      <c r="AE11" s="486" t="s">
        <v>93</v>
      </c>
      <c r="AF11" s="486" t="s">
        <v>93</v>
      </c>
      <c r="AG11" s="486" t="s">
        <v>93</v>
      </c>
      <c r="AH11" s="486" t="s">
        <v>93</v>
      </c>
      <c r="AI11" s="486" t="s">
        <v>93</v>
      </c>
      <c r="AJ11" s="486" t="s">
        <v>93</v>
      </c>
      <c r="AK11" s="487" t="s">
        <v>93</v>
      </c>
      <c r="AL11" s="486" t="s">
        <v>93</v>
      </c>
      <c r="AM11" s="486" t="s">
        <v>93</v>
      </c>
      <c r="AN11" s="486" t="s">
        <v>93</v>
      </c>
      <c r="AO11" s="486" t="s">
        <v>93</v>
      </c>
      <c r="AP11" s="486" t="s">
        <v>93</v>
      </c>
      <c r="AQ11" s="486" t="s">
        <v>93</v>
      </c>
      <c r="AR11" s="487" t="s">
        <v>93</v>
      </c>
      <c r="AS11" s="486" t="s">
        <v>93</v>
      </c>
      <c r="AT11" s="486" t="s">
        <v>93</v>
      </c>
      <c r="AU11" s="486" t="s">
        <v>93</v>
      </c>
      <c r="AV11" s="486" t="s">
        <v>93</v>
      </c>
      <c r="AW11" s="486" t="s">
        <v>93</v>
      </c>
      <c r="AX11" s="486" t="s">
        <v>93</v>
      </c>
      <c r="AY11" s="487"/>
      <c r="AZ11" s="486" t="s">
        <v>93</v>
      </c>
      <c r="BA11" s="486" t="s">
        <v>93</v>
      </c>
      <c r="BB11" s="486" t="s">
        <v>93</v>
      </c>
      <c r="BC11" s="486" t="s">
        <v>93</v>
      </c>
      <c r="BD11" s="486" t="s">
        <v>93</v>
      </c>
      <c r="BE11" s="486" t="s">
        <v>93</v>
      </c>
      <c r="BF11" s="489"/>
      <c r="BG11" s="91">
        <v>148</v>
      </c>
      <c r="BH11" s="91">
        <v>44</v>
      </c>
      <c r="BI11" s="91">
        <v>334</v>
      </c>
      <c r="BJ11" s="91">
        <v>86</v>
      </c>
      <c r="BK11" s="490">
        <v>171</v>
      </c>
      <c r="BL11" s="490">
        <v>31</v>
      </c>
      <c r="BM11" s="97"/>
      <c r="BN11" s="91">
        <v>84</v>
      </c>
      <c r="BO11" s="91">
        <v>66</v>
      </c>
      <c r="BP11" s="91">
        <v>162</v>
      </c>
      <c r="BQ11" s="91">
        <v>118</v>
      </c>
      <c r="BR11" s="490">
        <v>46</v>
      </c>
      <c r="BS11" s="490">
        <v>34</v>
      </c>
      <c r="BT11" s="97"/>
      <c r="BU11" s="91">
        <v>129</v>
      </c>
      <c r="BV11" s="91">
        <v>25</v>
      </c>
      <c r="BW11" s="91">
        <v>313</v>
      </c>
      <c r="BX11" s="91">
        <v>54</v>
      </c>
      <c r="BY11" s="490">
        <v>40</v>
      </c>
      <c r="BZ11" s="490">
        <v>6</v>
      </c>
      <c r="CA11" s="97"/>
      <c r="CB11" s="91">
        <v>1412</v>
      </c>
      <c r="CC11" s="91">
        <v>59</v>
      </c>
      <c r="CD11" s="91">
        <v>2850</v>
      </c>
      <c r="CE11" s="91">
        <v>101</v>
      </c>
      <c r="CF11" s="490">
        <v>794</v>
      </c>
      <c r="CG11" s="490">
        <v>10</v>
      </c>
      <c r="CH11" s="97"/>
      <c r="CI11" s="91">
        <v>31</v>
      </c>
      <c r="CJ11" s="91">
        <v>7</v>
      </c>
      <c r="CK11" s="91">
        <v>57</v>
      </c>
      <c r="CL11" s="91">
        <v>17</v>
      </c>
      <c r="CM11" s="490">
        <v>6</v>
      </c>
      <c r="CN11" s="490">
        <v>2</v>
      </c>
      <c r="CO11" s="97"/>
      <c r="CP11" s="91">
        <v>167</v>
      </c>
      <c r="CQ11" s="91">
        <v>29</v>
      </c>
      <c r="CR11" s="91">
        <v>354</v>
      </c>
      <c r="CS11" s="91">
        <v>67</v>
      </c>
      <c r="CT11" s="490">
        <v>128</v>
      </c>
      <c r="CU11" s="490">
        <v>34</v>
      </c>
      <c r="CV11" s="97"/>
      <c r="CW11" s="91">
        <v>218</v>
      </c>
      <c r="CX11" s="91">
        <v>2</v>
      </c>
      <c r="CY11" s="91">
        <v>528</v>
      </c>
      <c r="CZ11" s="91">
        <v>10</v>
      </c>
      <c r="DA11" s="490">
        <v>120</v>
      </c>
      <c r="DB11" s="490">
        <v>4</v>
      </c>
      <c r="DC11" s="97"/>
      <c r="DD11" s="91">
        <v>442</v>
      </c>
      <c r="DE11" s="91">
        <v>53</v>
      </c>
      <c r="DF11" s="91">
        <v>879</v>
      </c>
      <c r="DG11" s="91">
        <v>115</v>
      </c>
      <c r="DH11" s="490">
        <v>419</v>
      </c>
      <c r="DI11" s="490">
        <v>43</v>
      </c>
      <c r="DJ11" s="97"/>
      <c r="DK11" s="91">
        <v>118</v>
      </c>
      <c r="DL11" s="91">
        <v>7</v>
      </c>
      <c r="DM11" s="91">
        <v>248</v>
      </c>
      <c r="DN11" s="91">
        <v>11</v>
      </c>
      <c r="DO11" s="490">
        <v>62</v>
      </c>
      <c r="DP11" s="490">
        <v>4</v>
      </c>
      <c r="DQ11" s="97"/>
      <c r="DR11" s="91">
        <v>18</v>
      </c>
      <c r="DS11" s="91">
        <v>1</v>
      </c>
      <c r="DT11" s="91">
        <v>42</v>
      </c>
      <c r="DU11" s="91">
        <v>1</v>
      </c>
      <c r="DV11" s="490">
        <v>25</v>
      </c>
      <c r="DW11" s="490">
        <v>1</v>
      </c>
      <c r="DX11" s="97"/>
      <c r="DY11" s="91">
        <v>459</v>
      </c>
      <c r="DZ11" s="91">
        <v>91</v>
      </c>
      <c r="EA11" s="91">
        <v>873</v>
      </c>
      <c r="EB11" s="91">
        <v>227</v>
      </c>
      <c r="EC11" s="490">
        <v>339</v>
      </c>
      <c r="ED11" s="491">
        <v>60</v>
      </c>
    </row>
    <row r="12" spans="1:136" s="7" customFormat="1" ht="13.5" x14ac:dyDescent="0.25">
      <c r="A12" s="469">
        <v>1971</v>
      </c>
      <c r="B12" s="470">
        <f t="shared" si="1"/>
        <v>0</v>
      </c>
      <c r="C12" s="471">
        <f t="shared" si="0"/>
        <v>3744</v>
      </c>
      <c r="D12" s="471">
        <f t="shared" si="0"/>
        <v>610</v>
      </c>
      <c r="E12" s="471">
        <f t="shared" si="0"/>
        <v>7300</v>
      </c>
      <c r="F12" s="471">
        <f t="shared" si="0"/>
        <v>1012</v>
      </c>
      <c r="G12" s="471">
        <f t="shared" si="0"/>
        <v>2020</v>
      </c>
      <c r="H12" s="472">
        <f t="shared" si="0"/>
        <v>253</v>
      </c>
      <c r="I12" s="473"/>
      <c r="J12" s="123" t="s">
        <v>93</v>
      </c>
      <c r="K12" s="123" t="s">
        <v>93</v>
      </c>
      <c r="L12" s="123" t="s">
        <v>93</v>
      </c>
      <c r="M12" s="123" t="s">
        <v>93</v>
      </c>
      <c r="N12" s="123" t="s">
        <v>93</v>
      </c>
      <c r="O12" s="123" t="s">
        <v>93</v>
      </c>
      <c r="P12" s="474" t="s">
        <v>93</v>
      </c>
      <c r="Q12" s="123" t="s">
        <v>93</v>
      </c>
      <c r="R12" s="123" t="s">
        <v>93</v>
      </c>
      <c r="S12" s="123" t="s">
        <v>93</v>
      </c>
      <c r="T12" s="123" t="s">
        <v>93</v>
      </c>
      <c r="U12" s="123" t="s">
        <v>93</v>
      </c>
      <c r="V12" s="123" t="s">
        <v>93</v>
      </c>
      <c r="W12" s="474" t="s">
        <v>93</v>
      </c>
      <c r="X12" s="123" t="s">
        <v>93</v>
      </c>
      <c r="Y12" s="123" t="s">
        <v>93</v>
      </c>
      <c r="Z12" s="123" t="s">
        <v>93</v>
      </c>
      <c r="AA12" s="123" t="s">
        <v>93</v>
      </c>
      <c r="AB12" s="123" t="s">
        <v>93</v>
      </c>
      <c r="AC12" s="475" t="s">
        <v>93</v>
      </c>
      <c r="AD12" s="474" t="s">
        <v>93</v>
      </c>
      <c r="AE12" s="123" t="s">
        <v>93</v>
      </c>
      <c r="AF12" s="123" t="s">
        <v>93</v>
      </c>
      <c r="AG12" s="123" t="s">
        <v>93</v>
      </c>
      <c r="AH12" s="123" t="s">
        <v>93</v>
      </c>
      <c r="AI12" s="123" t="s">
        <v>93</v>
      </c>
      <c r="AJ12" s="123" t="s">
        <v>93</v>
      </c>
      <c r="AK12" s="474" t="s">
        <v>93</v>
      </c>
      <c r="AL12" s="123" t="s">
        <v>93</v>
      </c>
      <c r="AM12" s="123" t="s">
        <v>93</v>
      </c>
      <c r="AN12" s="123" t="s">
        <v>93</v>
      </c>
      <c r="AO12" s="123" t="s">
        <v>93</v>
      </c>
      <c r="AP12" s="123" t="s">
        <v>93</v>
      </c>
      <c r="AQ12" s="123" t="s">
        <v>93</v>
      </c>
      <c r="AR12" s="474" t="s">
        <v>93</v>
      </c>
      <c r="AS12" s="123" t="s">
        <v>93</v>
      </c>
      <c r="AT12" s="123" t="s">
        <v>93</v>
      </c>
      <c r="AU12" s="123" t="s">
        <v>93</v>
      </c>
      <c r="AV12" s="123" t="s">
        <v>93</v>
      </c>
      <c r="AW12" s="123" t="s">
        <v>93</v>
      </c>
      <c r="AX12" s="123" t="s">
        <v>93</v>
      </c>
      <c r="AY12" s="474"/>
      <c r="AZ12" s="123" t="s">
        <v>93</v>
      </c>
      <c r="BA12" s="123" t="s">
        <v>93</v>
      </c>
      <c r="BB12" s="123" t="s">
        <v>93</v>
      </c>
      <c r="BC12" s="123" t="s">
        <v>93</v>
      </c>
      <c r="BD12" s="123" t="s">
        <v>93</v>
      </c>
      <c r="BE12" s="123" t="s">
        <v>93</v>
      </c>
      <c r="BF12" s="476"/>
      <c r="BG12" s="477">
        <v>148</v>
      </c>
      <c r="BH12" s="477">
        <v>58</v>
      </c>
      <c r="BI12" s="477">
        <v>341</v>
      </c>
      <c r="BJ12" s="477">
        <v>106</v>
      </c>
      <c r="BK12" s="478">
        <v>161</v>
      </c>
      <c r="BL12" s="478">
        <v>27</v>
      </c>
      <c r="BM12" s="479"/>
      <c r="BN12" s="477">
        <v>106</v>
      </c>
      <c r="BO12" s="477">
        <v>77</v>
      </c>
      <c r="BP12" s="477">
        <v>188</v>
      </c>
      <c r="BQ12" s="477">
        <v>138</v>
      </c>
      <c r="BR12" s="478">
        <v>54</v>
      </c>
      <c r="BS12" s="478">
        <v>38</v>
      </c>
      <c r="BT12" s="479"/>
      <c r="BU12" s="477">
        <v>153</v>
      </c>
      <c r="BV12" s="477">
        <v>42</v>
      </c>
      <c r="BW12" s="477">
        <v>303</v>
      </c>
      <c r="BX12" s="477">
        <v>65</v>
      </c>
      <c r="BY12" s="478">
        <v>53</v>
      </c>
      <c r="BZ12" s="478">
        <v>5</v>
      </c>
      <c r="CA12" s="479"/>
      <c r="CB12" s="477">
        <v>1607</v>
      </c>
      <c r="CC12" s="477">
        <v>65</v>
      </c>
      <c r="CD12" s="477">
        <v>3057</v>
      </c>
      <c r="CE12" s="477">
        <v>124</v>
      </c>
      <c r="CF12" s="478">
        <v>693</v>
      </c>
      <c r="CG12" s="478">
        <v>15</v>
      </c>
      <c r="CH12" s="479"/>
      <c r="CI12" s="477">
        <v>38</v>
      </c>
      <c r="CJ12" s="477">
        <v>11</v>
      </c>
      <c r="CK12" s="477">
        <v>55</v>
      </c>
      <c r="CL12" s="477">
        <v>20</v>
      </c>
      <c r="CM12" s="478">
        <v>11</v>
      </c>
      <c r="CN12" s="478">
        <v>4</v>
      </c>
      <c r="CO12" s="479"/>
      <c r="CP12" s="477">
        <v>241</v>
      </c>
      <c r="CQ12" s="477">
        <v>74</v>
      </c>
      <c r="CR12" s="477">
        <v>438</v>
      </c>
      <c r="CS12" s="477">
        <v>102</v>
      </c>
      <c r="CT12" s="478">
        <v>113</v>
      </c>
      <c r="CU12" s="478">
        <v>28</v>
      </c>
      <c r="CV12" s="479"/>
      <c r="CW12" s="477">
        <v>314</v>
      </c>
      <c r="CX12" s="477">
        <v>0</v>
      </c>
      <c r="CY12" s="477">
        <v>574</v>
      </c>
      <c r="CZ12" s="477">
        <v>5</v>
      </c>
      <c r="DA12" s="478">
        <v>148</v>
      </c>
      <c r="DB12" s="478">
        <v>2</v>
      </c>
      <c r="DC12" s="479"/>
      <c r="DD12" s="477">
        <v>449</v>
      </c>
      <c r="DE12" s="477">
        <v>74</v>
      </c>
      <c r="DF12" s="477">
        <v>995</v>
      </c>
      <c r="DG12" s="477">
        <v>125</v>
      </c>
      <c r="DH12" s="478">
        <v>394</v>
      </c>
      <c r="DI12" s="478">
        <v>56</v>
      </c>
      <c r="DJ12" s="479"/>
      <c r="DK12" s="477">
        <v>130</v>
      </c>
      <c r="DL12" s="477">
        <v>4</v>
      </c>
      <c r="DM12" s="477">
        <v>267</v>
      </c>
      <c r="DN12" s="477">
        <v>10</v>
      </c>
      <c r="DO12" s="478">
        <v>82</v>
      </c>
      <c r="DP12" s="478">
        <v>4</v>
      </c>
      <c r="DQ12" s="479"/>
      <c r="DR12" s="477">
        <v>20</v>
      </c>
      <c r="DS12" s="477">
        <v>1</v>
      </c>
      <c r="DT12" s="477">
        <v>43</v>
      </c>
      <c r="DU12" s="477">
        <v>2</v>
      </c>
      <c r="DV12" s="478">
        <v>19</v>
      </c>
      <c r="DW12" s="478">
        <v>0</v>
      </c>
      <c r="DX12" s="479"/>
      <c r="DY12" s="477">
        <v>538</v>
      </c>
      <c r="DZ12" s="477">
        <v>204</v>
      </c>
      <c r="EA12" s="477">
        <v>1039</v>
      </c>
      <c r="EB12" s="477">
        <v>315</v>
      </c>
      <c r="EC12" s="478">
        <v>292</v>
      </c>
      <c r="ED12" s="480">
        <v>74</v>
      </c>
    </row>
    <row r="13" spans="1:136" s="7" customFormat="1" ht="13.5" x14ac:dyDescent="0.25">
      <c r="A13" s="41">
        <v>1972</v>
      </c>
      <c r="B13" s="101">
        <f t="shared" si="1"/>
        <v>0</v>
      </c>
      <c r="C13" s="102">
        <f t="shared" si="0"/>
        <v>4655</v>
      </c>
      <c r="D13" s="102">
        <f t="shared" si="0"/>
        <v>696</v>
      </c>
      <c r="E13" s="102">
        <f t="shared" si="0"/>
        <v>8681</v>
      </c>
      <c r="F13" s="102">
        <f t="shared" si="0"/>
        <v>1344</v>
      </c>
      <c r="G13" s="102">
        <f t="shared" si="0"/>
        <v>2263</v>
      </c>
      <c r="H13" s="103">
        <f t="shared" si="0"/>
        <v>307</v>
      </c>
      <c r="I13" s="83"/>
      <c r="J13" s="12" t="s">
        <v>93</v>
      </c>
      <c r="K13" s="12" t="s">
        <v>93</v>
      </c>
      <c r="L13" s="12" t="s">
        <v>93</v>
      </c>
      <c r="M13" s="12" t="s">
        <v>93</v>
      </c>
      <c r="N13" s="12" t="s">
        <v>93</v>
      </c>
      <c r="O13" s="12" t="s">
        <v>93</v>
      </c>
      <c r="P13" s="87" t="s">
        <v>93</v>
      </c>
      <c r="Q13" s="12" t="s">
        <v>93</v>
      </c>
      <c r="R13" s="12" t="s">
        <v>93</v>
      </c>
      <c r="S13" s="12" t="s">
        <v>93</v>
      </c>
      <c r="T13" s="12" t="s">
        <v>93</v>
      </c>
      <c r="U13" s="12" t="s">
        <v>93</v>
      </c>
      <c r="V13" s="12" t="s">
        <v>93</v>
      </c>
      <c r="W13" s="87" t="s">
        <v>93</v>
      </c>
      <c r="X13" s="12" t="s">
        <v>93</v>
      </c>
      <c r="Y13" s="12" t="s">
        <v>93</v>
      </c>
      <c r="Z13" s="12" t="s">
        <v>93</v>
      </c>
      <c r="AA13" s="12" t="s">
        <v>93</v>
      </c>
      <c r="AB13" s="12" t="s">
        <v>93</v>
      </c>
      <c r="AC13" s="34" t="s">
        <v>93</v>
      </c>
      <c r="AD13" s="87" t="s">
        <v>93</v>
      </c>
      <c r="AE13" s="12" t="s">
        <v>93</v>
      </c>
      <c r="AF13" s="12" t="s">
        <v>93</v>
      </c>
      <c r="AG13" s="12" t="s">
        <v>93</v>
      </c>
      <c r="AH13" s="12" t="s">
        <v>93</v>
      </c>
      <c r="AI13" s="12" t="s">
        <v>93</v>
      </c>
      <c r="AJ13" s="12" t="s">
        <v>93</v>
      </c>
      <c r="AK13" s="87" t="s">
        <v>93</v>
      </c>
      <c r="AL13" s="12" t="s">
        <v>93</v>
      </c>
      <c r="AM13" s="12" t="s">
        <v>93</v>
      </c>
      <c r="AN13" s="12" t="s">
        <v>93</v>
      </c>
      <c r="AO13" s="12" t="s">
        <v>93</v>
      </c>
      <c r="AP13" s="12" t="s">
        <v>93</v>
      </c>
      <c r="AQ13" s="12" t="s">
        <v>93</v>
      </c>
      <c r="AR13" s="87" t="s">
        <v>93</v>
      </c>
      <c r="AS13" s="12" t="s">
        <v>93</v>
      </c>
      <c r="AT13" s="12" t="s">
        <v>93</v>
      </c>
      <c r="AU13" s="12" t="s">
        <v>93</v>
      </c>
      <c r="AV13" s="12" t="s">
        <v>93</v>
      </c>
      <c r="AW13" s="12" t="s">
        <v>93</v>
      </c>
      <c r="AX13" s="12" t="s">
        <v>93</v>
      </c>
      <c r="AY13" s="87"/>
      <c r="AZ13" s="12" t="s">
        <v>93</v>
      </c>
      <c r="BA13" s="12" t="s">
        <v>93</v>
      </c>
      <c r="BB13" s="12" t="s">
        <v>93</v>
      </c>
      <c r="BC13" s="12" t="s">
        <v>93</v>
      </c>
      <c r="BD13" s="12" t="s">
        <v>93</v>
      </c>
      <c r="BE13" s="12" t="s">
        <v>93</v>
      </c>
      <c r="BF13" s="98"/>
      <c r="BG13" s="14">
        <v>211</v>
      </c>
      <c r="BH13" s="14">
        <v>79</v>
      </c>
      <c r="BI13" s="14">
        <v>430</v>
      </c>
      <c r="BJ13" s="14">
        <v>158</v>
      </c>
      <c r="BK13" s="15">
        <v>167</v>
      </c>
      <c r="BL13" s="15">
        <v>52</v>
      </c>
      <c r="BM13" s="96"/>
      <c r="BN13" s="14">
        <v>180</v>
      </c>
      <c r="BO13" s="14">
        <v>103</v>
      </c>
      <c r="BP13" s="14">
        <v>304</v>
      </c>
      <c r="BQ13" s="14">
        <v>186</v>
      </c>
      <c r="BR13" s="15">
        <v>65</v>
      </c>
      <c r="BS13" s="15">
        <v>51</v>
      </c>
      <c r="BT13" s="96"/>
      <c r="BU13" s="14">
        <v>220</v>
      </c>
      <c r="BV13" s="14">
        <v>56</v>
      </c>
      <c r="BW13" s="14">
        <v>438</v>
      </c>
      <c r="BX13" s="14">
        <v>106</v>
      </c>
      <c r="BY13" s="15">
        <v>51</v>
      </c>
      <c r="BZ13" s="15">
        <v>7</v>
      </c>
      <c r="CA13" s="96"/>
      <c r="CB13" s="14">
        <v>1834</v>
      </c>
      <c r="CC13" s="14">
        <v>84</v>
      </c>
      <c r="CD13" s="14">
        <v>3355</v>
      </c>
      <c r="CE13" s="14">
        <v>142</v>
      </c>
      <c r="CF13" s="15">
        <v>848</v>
      </c>
      <c r="CG13" s="15">
        <v>34</v>
      </c>
      <c r="CH13" s="96"/>
      <c r="CI13" s="14">
        <v>19</v>
      </c>
      <c r="CJ13" s="14">
        <v>8</v>
      </c>
      <c r="CK13" s="14">
        <v>55</v>
      </c>
      <c r="CL13" s="14">
        <v>19</v>
      </c>
      <c r="CM13" s="15">
        <v>15</v>
      </c>
      <c r="CN13" s="15">
        <v>3</v>
      </c>
      <c r="CO13" s="96"/>
      <c r="CP13" s="14">
        <v>310</v>
      </c>
      <c r="CQ13" s="14">
        <v>94</v>
      </c>
      <c r="CR13" s="14">
        <v>561</v>
      </c>
      <c r="CS13" s="14">
        <v>160</v>
      </c>
      <c r="CT13" s="15">
        <v>154</v>
      </c>
      <c r="CU13" s="15">
        <v>28</v>
      </c>
      <c r="CV13" s="96"/>
      <c r="CW13" s="14">
        <v>428</v>
      </c>
      <c r="CX13" s="14">
        <v>5</v>
      </c>
      <c r="CY13" s="14">
        <v>737</v>
      </c>
      <c r="CZ13" s="14">
        <v>8</v>
      </c>
      <c r="DA13" s="15">
        <v>142</v>
      </c>
      <c r="DB13" s="15">
        <v>2</v>
      </c>
      <c r="DC13" s="96"/>
      <c r="DD13" s="14">
        <v>525</v>
      </c>
      <c r="DE13" s="14">
        <v>92</v>
      </c>
      <c r="DF13" s="14">
        <v>1124</v>
      </c>
      <c r="DG13" s="14">
        <v>174</v>
      </c>
      <c r="DH13" s="15">
        <v>388</v>
      </c>
      <c r="DI13" s="15">
        <v>44</v>
      </c>
      <c r="DJ13" s="96"/>
      <c r="DK13" s="14">
        <v>179</v>
      </c>
      <c r="DL13" s="14">
        <v>6</v>
      </c>
      <c r="DM13" s="14">
        <v>340</v>
      </c>
      <c r="DN13" s="14">
        <v>10</v>
      </c>
      <c r="DO13" s="15">
        <v>82</v>
      </c>
      <c r="DP13" s="15">
        <v>3</v>
      </c>
      <c r="DQ13" s="96"/>
      <c r="DR13" s="14">
        <v>22</v>
      </c>
      <c r="DS13" s="14">
        <v>3</v>
      </c>
      <c r="DT13" s="14">
        <v>53</v>
      </c>
      <c r="DU13" s="14">
        <v>4</v>
      </c>
      <c r="DV13" s="15">
        <v>10</v>
      </c>
      <c r="DW13" s="15">
        <v>1</v>
      </c>
      <c r="DX13" s="96"/>
      <c r="DY13" s="14">
        <v>727</v>
      </c>
      <c r="DZ13" s="14">
        <v>166</v>
      </c>
      <c r="EA13" s="14">
        <v>1284</v>
      </c>
      <c r="EB13" s="14">
        <v>377</v>
      </c>
      <c r="EC13" s="15">
        <v>341</v>
      </c>
      <c r="ED13" s="33">
        <v>82</v>
      </c>
    </row>
    <row r="14" spans="1:136" s="7" customFormat="1" ht="13.5" x14ac:dyDescent="0.25">
      <c r="A14" s="41">
        <v>1973</v>
      </c>
      <c r="B14" s="101">
        <f t="shared" si="1"/>
        <v>0</v>
      </c>
      <c r="C14" s="102">
        <f t="shared" si="0"/>
        <v>5383</v>
      </c>
      <c r="D14" s="102">
        <f t="shared" si="0"/>
        <v>982</v>
      </c>
      <c r="E14" s="102">
        <f t="shared" si="0"/>
        <v>10236</v>
      </c>
      <c r="F14" s="102">
        <f t="shared" si="0"/>
        <v>1730</v>
      </c>
      <c r="G14" s="102">
        <f t="shared" si="0"/>
        <v>2463</v>
      </c>
      <c r="H14" s="103">
        <f t="shared" si="0"/>
        <v>394</v>
      </c>
      <c r="I14" s="83"/>
      <c r="J14" s="12" t="s">
        <v>93</v>
      </c>
      <c r="K14" s="12" t="s">
        <v>93</v>
      </c>
      <c r="L14" s="12" t="s">
        <v>93</v>
      </c>
      <c r="M14" s="12" t="s">
        <v>93</v>
      </c>
      <c r="N14" s="12" t="s">
        <v>93</v>
      </c>
      <c r="O14" s="12" t="s">
        <v>93</v>
      </c>
      <c r="P14" s="87" t="s">
        <v>93</v>
      </c>
      <c r="Q14" s="12" t="s">
        <v>93</v>
      </c>
      <c r="R14" s="12" t="s">
        <v>93</v>
      </c>
      <c r="S14" s="12" t="s">
        <v>93</v>
      </c>
      <c r="T14" s="12" t="s">
        <v>93</v>
      </c>
      <c r="U14" s="12" t="s">
        <v>93</v>
      </c>
      <c r="V14" s="12" t="s">
        <v>93</v>
      </c>
      <c r="W14" s="87" t="s">
        <v>93</v>
      </c>
      <c r="X14" s="12" t="s">
        <v>93</v>
      </c>
      <c r="Y14" s="12" t="s">
        <v>93</v>
      </c>
      <c r="Z14" s="12" t="s">
        <v>93</v>
      </c>
      <c r="AA14" s="12" t="s">
        <v>93</v>
      </c>
      <c r="AB14" s="12" t="s">
        <v>93</v>
      </c>
      <c r="AC14" s="34" t="s">
        <v>93</v>
      </c>
      <c r="AD14" s="87" t="s">
        <v>93</v>
      </c>
      <c r="AE14" s="12" t="s">
        <v>93</v>
      </c>
      <c r="AF14" s="12" t="s">
        <v>93</v>
      </c>
      <c r="AG14" s="12" t="s">
        <v>93</v>
      </c>
      <c r="AH14" s="12" t="s">
        <v>93</v>
      </c>
      <c r="AI14" s="12" t="s">
        <v>93</v>
      </c>
      <c r="AJ14" s="12" t="s">
        <v>93</v>
      </c>
      <c r="AK14" s="87" t="s">
        <v>93</v>
      </c>
      <c r="AL14" s="12" t="s">
        <v>93</v>
      </c>
      <c r="AM14" s="12" t="s">
        <v>93</v>
      </c>
      <c r="AN14" s="12" t="s">
        <v>93</v>
      </c>
      <c r="AO14" s="12" t="s">
        <v>93</v>
      </c>
      <c r="AP14" s="12" t="s">
        <v>93</v>
      </c>
      <c r="AQ14" s="12" t="s">
        <v>93</v>
      </c>
      <c r="AR14" s="87" t="s">
        <v>93</v>
      </c>
      <c r="AS14" s="12" t="s">
        <v>93</v>
      </c>
      <c r="AT14" s="12" t="s">
        <v>93</v>
      </c>
      <c r="AU14" s="12" t="s">
        <v>93</v>
      </c>
      <c r="AV14" s="12" t="s">
        <v>93</v>
      </c>
      <c r="AW14" s="12" t="s">
        <v>93</v>
      </c>
      <c r="AX14" s="12" t="s">
        <v>93</v>
      </c>
      <c r="AY14" s="87"/>
      <c r="AZ14" s="12" t="s">
        <v>93</v>
      </c>
      <c r="BA14" s="12" t="s">
        <v>93</v>
      </c>
      <c r="BB14" s="12" t="s">
        <v>93</v>
      </c>
      <c r="BC14" s="12" t="s">
        <v>93</v>
      </c>
      <c r="BD14" s="12" t="s">
        <v>93</v>
      </c>
      <c r="BE14" s="12" t="s">
        <v>93</v>
      </c>
      <c r="BF14" s="98"/>
      <c r="BG14" s="14">
        <v>277</v>
      </c>
      <c r="BH14" s="14">
        <v>99</v>
      </c>
      <c r="BI14" s="14">
        <v>546</v>
      </c>
      <c r="BJ14" s="14">
        <v>201</v>
      </c>
      <c r="BK14" s="15">
        <v>124</v>
      </c>
      <c r="BL14" s="15">
        <v>33</v>
      </c>
      <c r="BM14" s="96"/>
      <c r="BN14" s="14">
        <v>255</v>
      </c>
      <c r="BO14" s="14">
        <v>173</v>
      </c>
      <c r="BP14" s="14">
        <v>423</v>
      </c>
      <c r="BQ14" s="14">
        <v>277</v>
      </c>
      <c r="BR14" s="15">
        <v>85</v>
      </c>
      <c r="BS14" s="15">
        <v>59</v>
      </c>
      <c r="BT14" s="96"/>
      <c r="BU14" s="14">
        <v>212</v>
      </c>
      <c r="BV14" s="14">
        <v>47</v>
      </c>
      <c r="BW14" s="14">
        <v>479</v>
      </c>
      <c r="BX14" s="14">
        <v>91</v>
      </c>
      <c r="BY14" s="15">
        <v>114</v>
      </c>
      <c r="BZ14" s="15">
        <v>26</v>
      </c>
      <c r="CA14" s="96"/>
      <c r="CB14" s="14">
        <v>1946</v>
      </c>
      <c r="CC14" s="14">
        <v>92</v>
      </c>
      <c r="CD14" s="14">
        <v>3671</v>
      </c>
      <c r="CE14" s="14">
        <v>182</v>
      </c>
      <c r="CF14" s="15">
        <v>840</v>
      </c>
      <c r="CG14" s="15">
        <v>29</v>
      </c>
      <c r="CH14" s="96"/>
      <c r="CI14" s="14">
        <v>30</v>
      </c>
      <c r="CJ14" s="14">
        <v>12</v>
      </c>
      <c r="CK14" s="14">
        <v>53</v>
      </c>
      <c r="CL14" s="14">
        <v>23</v>
      </c>
      <c r="CM14" s="15">
        <v>26</v>
      </c>
      <c r="CN14" s="15">
        <v>5</v>
      </c>
      <c r="CO14" s="96"/>
      <c r="CP14" s="14">
        <v>319</v>
      </c>
      <c r="CQ14" s="14">
        <v>99</v>
      </c>
      <c r="CR14" s="14">
        <v>665</v>
      </c>
      <c r="CS14" s="14">
        <v>195</v>
      </c>
      <c r="CT14" s="15">
        <v>141</v>
      </c>
      <c r="CU14" s="15">
        <v>46</v>
      </c>
      <c r="CV14" s="96"/>
      <c r="CW14" s="14">
        <v>579</v>
      </c>
      <c r="CX14" s="14">
        <v>11</v>
      </c>
      <c r="CY14" s="14">
        <v>1029</v>
      </c>
      <c r="CZ14" s="14">
        <v>14</v>
      </c>
      <c r="DA14" s="15">
        <v>181</v>
      </c>
      <c r="DB14" s="15">
        <v>3</v>
      </c>
      <c r="DC14" s="96"/>
      <c r="DD14" s="14">
        <v>696</v>
      </c>
      <c r="DE14" s="14">
        <v>136</v>
      </c>
      <c r="DF14" s="14">
        <v>1359</v>
      </c>
      <c r="DG14" s="14">
        <v>229</v>
      </c>
      <c r="DH14" s="15">
        <v>390</v>
      </c>
      <c r="DI14" s="15">
        <v>60</v>
      </c>
      <c r="DJ14" s="96"/>
      <c r="DK14" s="14">
        <v>199</v>
      </c>
      <c r="DL14" s="14">
        <v>10</v>
      </c>
      <c r="DM14" s="14">
        <v>413</v>
      </c>
      <c r="DN14" s="14">
        <v>14</v>
      </c>
      <c r="DO14" s="15">
        <v>107</v>
      </c>
      <c r="DP14" s="15">
        <v>5</v>
      </c>
      <c r="DQ14" s="96"/>
      <c r="DR14" s="14">
        <v>21</v>
      </c>
      <c r="DS14" s="14">
        <v>2</v>
      </c>
      <c r="DT14" s="14">
        <v>50</v>
      </c>
      <c r="DU14" s="14">
        <v>4</v>
      </c>
      <c r="DV14" s="15">
        <v>14</v>
      </c>
      <c r="DW14" s="15">
        <v>1</v>
      </c>
      <c r="DX14" s="96"/>
      <c r="DY14" s="14">
        <v>849</v>
      </c>
      <c r="DZ14" s="14">
        <v>301</v>
      </c>
      <c r="EA14" s="14">
        <v>1548</v>
      </c>
      <c r="EB14" s="14">
        <v>500</v>
      </c>
      <c r="EC14" s="15">
        <v>441</v>
      </c>
      <c r="ED14" s="33">
        <v>127</v>
      </c>
    </row>
    <row r="15" spans="1:136" s="7" customFormat="1" ht="13.5" x14ac:dyDescent="0.25">
      <c r="A15" s="41">
        <v>1974</v>
      </c>
      <c r="B15" s="101">
        <f t="shared" si="1"/>
        <v>0</v>
      </c>
      <c r="C15" s="102">
        <f t="shared" si="0"/>
        <v>6070</v>
      </c>
      <c r="D15" s="102">
        <f t="shared" si="0"/>
        <v>1070</v>
      </c>
      <c r="E15" s="102">
        <f t="shared" si="0"/>
        <v>12289</v>
      </c>
      <c r="F15" s="102">
        <f t="shared" si="0"/>
        <v>2204</v>
      </c>
      <c r="G15" s="102">
        <f t="shared" si="0"/>
        <v>2940</v>
      </c>
      <c r="H15" s="103">
        <f t="shared" si="0"/>
        <v>505</v>
      </c>
      <c r="I15" s="83"/>
      <c r="J15" s="12" t="s">
        <v>93</v>
      </c>
      <c r="K15" s="12" t="s">
        <v>93</v>
      </c>
      <c r="L15" s="12" t="s">
        <v>93</v>
      </c>
      <c r="M15" s="12" t="s">
        <v>93</v>
      </c>
      <c r="N15" s="12" t="s">
        <v>93</v>
      </c>
      <c r="O15" s="12" t="s">
        <v>93</v>
      </c>
      <c r="P15" s="87" t="s">
        <v>93</v>
      </c>
      <c r="Q15" s="12" t="s">
        <v>93</v>
      </c>
      <c r="R15" s="12" t="s">
        <v>93</v>
      </c>
      <c r="S15" s="12" t="s">
        <v>93</v>
      </c>
      <c r="T15" s="12" t="s">
        <v>93</v>
      </c>
      <c r="U15" s="12" t="s">
        <v>93</v>
      </c>
      <c r="V15" s="12" t="s">
        <v>93</v>
      </c>
      <c r="W15" s="87" t="s">
        <v>93</v>
      </c>
      <c r="X15" s="12" t="s">
        <v>93</v>
      </c>
      <c r="Y15" s="12" t="s">
        <v>93</v>
      </c>
      <c r="Z15" s="12" t="s">
        <v>93</v>
      </c>
      <c r="AA15" s="12" t="s">
        <v>93</v>
      </c>
      <c r="AB15" s="12" t="s">
        <v>93</v>
      </c>
      <c r="AC15" s="34" t="s">
        <v>93</v>
      </c>
      <c r="AD15" s="87" t="s">
        <v>93</v>
      </c>
      <c r="AE15" s="12" t="s">
        <v>93</v>
      </c>
      <c r="AF15" s="12" t="s">
        <v>93</v>
      </c>
      <c r="AG15" s="12" t="s">
        <v>93</v>
      </c>
      <c r="AH15" s="12" t="s">
        <v>93</v>
      </c>
      <c r="AI15" s="12" t="s">
        <v>93</v>
      </c>
      <c r="AJ15" s="12" t="s">
        <v>93</v>
      </c>
      <c r="AK15" s="87" t="s">
        <v>93</v>
      </c>
      <c r="AL15" s="12" t="s">
        <v>93</v>
      </c>
      <c r="AM15" s="12" t="s">
        <v>93</v>
      </c>
      <c r="AN15" s="12" t="s">
        <v>93</v>
      </c>
      <c r="AO15" s="12" t="s">
        <v>93</v>
      </c>
      <c r="AP15" s="12" t="s">
        <v>93</v>
      </c>
      <c r="AQ15" s="12" t="s">
        <v>93</v>
      </c>
      <c r="AR15" s="87" t="s">
        <v>93</v>
      </c>
      <c r="AS15" s="12" t="s">
        <v>93</v>
      </c>
      <c r="AT15" s="12" t="s">
        <v>93</v>
      </c>
      <c r="AU15" s="12" t="s">
        <v>93</v>
      </c>
      <c r="AV15" s="12" t="s">
        <v>93</v>
      </c>
      <c r="AW15" s="12" t="s">
        <v>93</v>
      </c>
      <c r="AX15" s="12" t="s">
        <v>93</v>
      </c>
      <c r="AY15" s="87"/>
      <c r="AZ15" s="12" t="s">
        <v>93</v>
      </c>
      <c r="BA15" s="12" t="s">
        <v>93</v>
      </c>
      <c r="BB15" s="12" t="s">
        <v>93</v>
      </c>
      <c r="BC15" s="12" t="s">
        <v>93</v>
      </c>
      <c r="BD15" s="12" t="s">
        <v>93</v>
      </c>
      <c r="BE15" s="12" t="s">
        <v>93</v>
      </c>
      <c r="BF15" s="98"/>
      <c r="BG15" s="14">
        <v>358</v>
      </c>
      <c r="BH15" s="14">
        <v>178</v>
      </c>
      <c r="BI15" s="14">
        <v>708</v>
      </c>
      <c r="BJ15" s="14">
        <v>306</v>
      </c>
      <c r="BK15" s="15">
        <v>235</v>
      </c>
      <c r="BL15" s="15">
        <v>87</v>
      </c>
      <c r="BM15" s="96"/>
      <c r="BN15" s="14">
        <v>265</v>
      </c>
      <c r="BO15" s="14">
        <v>173</v>
      </c>
      <c r="BP15" s="14">
        <v>535</v>
      </c>
      <c r="BQ15" s="14">
        <v>354</v>
      </c>
      <c r="BR15" s="15">
        <v>74</v>
      </c>
      <c r="BS15" s="15">
        <v>42</v>
      </c>
      <c r="BT15" s="96"/>
      <c r="BU15" s="14">
        <v>231</v>
      </c>
      <c r="BV15" s="14">
        <v>50</v>
      </c>
      <c r="BW15" s="14">
        <v>668</v>
      </c>
      <c r="BX15" s="14">
        <v>140</v>
      </c>
      <c r="BY15" s="15">
        <v>52</v>
      </c>
      <c r="BZ15" s="15">
        <v>2</v>
      </c>
      <c r="CA15" s="96"/>
      <c r="CB15" s="14">
        <v>2056</v>
      </c>
      <c r="CC15" s="14">
        <v>91</v>
      </c>
      <c r="CD15" s="14">
        <v>4095</v>
      </c>
      <c r="CE15" s="14">
        <v>219</v>
      </c>
      <c r="CF15" s="15">
        <v>985</v>
      </c>
      <c r="CG15" s="15">
        <v>68</v>
      </c>
      <c r="CH15" s="96"/>
      <c r="CI15" s="14">
        <v>134</v>
      </c>
      <c r="CJ15" s="14">
        <v>56</v>
      </c>
      <c r="CK15" s="14">
        <v>219</v>
      </c>
      <c r="CL15" s="14">
        <v>100</v>
      </c>
      <c r="CM15" s="15">
        <v>62</v>
      </c>
      <c r="CN15" s="15">
        <v>21</v>
      </c>
      <c r="CO15" s="96"/>
      <c r="CP15" s="14">
        <v>362</v>
      </c>
      <c r="CQ15" s="14">
        <v>107</v>
      </c>
      <c r="CR15" s="14">
        <v>766</v>
      </c>
      <c r="CS15" s="14">
        <v>215</v>
      </c>
      <c r="CT15" s="15">
        <v>209</v>
      </c>
      <c r="CU15" s="15">
        <v>59</v>
      </c>
      <c r="CV15" s="96"/>
      <c r="CW15" s="14">
        <v>672</v>
      </c>
      <c r="CX15" s="14">
        <v>13</v>
      </c>
      <c r="CY15" s="14">
        <v>1347</v>
      </c>
      <c r="CZ15" s="14">
        <v>17</v>
      </c>
      <c r="DA15" s="15">
        <v>255</v>
      </c>
      <c r="DB15" s="15">
        <v>19</v>
      </c>
      <c r="DC15" s="96"/>
      <c r="DD15" s="14">
        <v>705</v>
      </c>
      <c r="DE15" s="14">
        <v>114</v>
      </c>
      <c r="DF15" s="14">
        <v>1480</v>
      </c>
      <c r="DG15" s="14">
        <v>220</v>
      </c>
      <c r="DH15" s="15">
        <v>428</v>
      </c>
      <c r="DI15" s="15">
        <v>62</v>
      </c>
      <c r="DJ15" s="96"/>
      <c r="DK15" s="14">
        <v>227</v>
      </c>
      <c r="DL15" s="14">
        <v>7</v>
      </c>
      <c r="DM15" s="14">
        <v>497</v>
      </c>
      <c r="DN15" s="14">
        <v>13</v>
      </c>
      <c r="DO15" s="15">
        <v>121</v>
      </c>
      <c r="DP15" s="15">
        <v>2</v>
      </c>
      <c r="DQ15" s="96"/>
      <c r="DR15" s="14">
        <v>24</v>
      </c>
      <c r="DS15" s="14">
        <v>1</v>
      </c>
      <c r="DT15" s="14">
        <v>51</v>
      </c>
      <c r="DU15" s="14">
        <v>2</v>
      </c>
      <c r="DV15" s="15">
        <v>10</v>
      </c>
      <c r="DW15" s="15">
        <v>3</v>
      </c>
      <c r="DX15" s="96"/>
      <c r="DY15" s="14">
        <v>1036</v>
      </c>
      <c r="DZ15" s="14">
        <v>280</v>
      </c>
      <c r="EA15" s="14">
        <v>1923</v>
      </c>
      <c r="EB15" s="14">
        <v>618</v>
      </c>
      <c r="EC15" s="15">
        <v>509</v>
      </c>
      <c r="ED15" s="33">
        <v>140</v>
      </c>
    </row>
    <row r="16" spans="1:136" s="7" customFormat="1" ht="13.5" x14ac:dyDescent="0.25">
      <c r="A16" s="41">
        <v>1975</v>
      </c>
      <c r="B16" s="101">
        <f t="shared" si="1"/>
        <v>0</v>
      </c>
      <c r="C16" s="102">
        <f t="shared" si="0"/>
        <v>6757</v>
      </c>
      <c r="D16" s="102">
        <f t="shared" si="0"/>
        <v>1072</v>
      </c>
      <c r="E16" s="102">
        <f t="shared" si="0"/>
        <v>13870</v>
      </c>
      <c r="F16" s="102">
        <f t="shared" si="0"/>
        <v>2278</v>
      </c>
      <c r="G16" s="102">
        <f t="shared" si="0"/>
        <v>3466</v>
      </c>
      <c r="H16" s="103">
        <f t="shared" si="0"/>
        <v>574</v>
      </c>
      <c r="I16" s="83"/>
      <c r="J16" s="12" t="s">
        <v>93</v>
      </c>
      <c r="K16" s="12" t="s">
        <v>93</v>
      </c>
      <c r="L16" s="12" t="s">
        <v>93</v>
      </c>
      <c r="M16" s="12" t="s">
        <v>93</v>
      </c>
      <c r="N16" s="12" t="s">
        <v>93</v>
      </c>
      <c r="O16" s="12" t="s">
        <v>93</v>
      </c>
      <c r="P16" s="87" t="s">
        <v>93</v>
      </c>
      <c r="Q16" s="12" t="s">
        <v>93</v>
      </c>
      <c r="R16" s="12" t="s">
        <v>93</v>
      </c>
      <c r="S16" s="12" t="s">
        <v>93</v>
      </c>
      <c r="T16" s="12" t="s">
        <v>93</v>
      </c>
      <c r="U16" s="12" t="s">
        <v>93</v>
      </c>
      <c r="V16" s="12" t="s">
        <v>93</v>
      </c>
      <c r="W16" s="87" t="s">
        <v>93</v>
      </c>
      <c r="X16" s="12" t="s">
        <v>93</v>
      </c>
      <c r="Y16" s="12" t="s">
        <v>93</v>
      </c>
      <c r="Z16" s="12" t="s">
        <v>93</v>
      </c>
      <c r="AA16" s="12" t="s">
        <v>93</v>
      </c>
      <c r="AB16" s="12" t="s">
        <v>93</v>
      </c>
      <c r="AC16" s="34" t="s">
        <v>93</v>
      </c>
      <c r="AD16" s="87" t="s">
        <v>93</v>
      </c>
      <c r="AE16" s="12" t="s">
        <v>93</v>
      </c>
      <c r="AF16" s="12" t="s">
        <v>93</v>
      </c>
      <c r="AG16" s="12" t="s">
        <v>93</v>
      </c>
      <c r="AH16" s="12" t="s">
        <v>93</v>
      </c>
      <c r="AI16" s="12" t="s">
        <v>93</v>
      </c>
      <c r="AJ16" s="12" t="s">
        <v>93</v>
      </c>
      <c r="AK16" s="87" t="s">
        <v>93</v>
      </c>
      <c r="AL16" s="12" t="s">
        <v>93</v>
      </c>
      <c r="AM16" s="12" t="s">
        <v>93</v>
      </c>
      <c r="AN16" s="12" t="s">
        <v>93</v>
      </c>
      <c r="AO16" s="12" t="s">
        <v>93</v>
      </c>
      <c r="AP16" s="12" t="s">
        <v>93</v>
      </c>
      <c r="AQ16" s="12" t="s">
        <v>93</v>
      </c>
      <c r="AR16" s="87" t="s">
        <v>93</v>
      </c>
      <c r="AS16" s="12" t="s">
        <v>93</v>
      </c>
      <c r="AT16" s="12" t="s">
        <v>93</v>
      </c>
      <c r="AU16" s="12" t="s">
        <v>93</v>
      </c>
      <c r="AV16" s="12" t="s">
        <v>93</v>
      </c>
      <c r="AW16" s="12" t="s">
        <v>93</v>
      </c>
      <c r="AX16" s="12" t="s">
        <v>93</v>
      </c>
      <c r="AY16" s="87"/>
      <c r="AZ16" s="12" t="s">
        <v>93</v>
      </c>
      <c r="BA16" s="12" t="s">
        <v>93</v>
      </c>
      <c r="BB16" s="12" t="s">
        <v>93</v>
      </c>
      <c r="BC16" s="12" t="s">
        <v>93</v>
      </c>
      <c r="BD16" s="12" t="s">
        <v>93</v>
      </c>
      <c r="BE16" s="12" t="s">
        <v>93</v>
      </c>
      <c r="BF16" s="98"/>
      <c r="BG16" s="14">
        <v>347</v>
      </c>
      <c r="BH16" s="14">
        <v>134</v>
      </c>
      <c r="BI16" s="14">
        <v>716</v>
      </c>
      <c r="BJ16" s="14">
        <v>270</v>
      </c>
      <c r="BK16" s="15">
        <v>180</v>
      </c>
      <c r="BL16" s="15">
        <v>67</v>
      </c>
      <c r="BM16" s="96"/>
      <c r="BN16" s="14">
        <v>286</v>
      </c>
      <c r="BO16" s="14">
        <v>197</v>
      </c>
      <c r="BP16" s="14">
        <v>571</v>
      </c>
      <c r="BQ16" s="14">
        <v>386</v>
      </c>
      <c r="BR16" s="15">
        <v>110</v>
      </c>
      <c r="BS16" s="15">
        <v>74</v>
      </c>
      <c r="BT16" s="96"/>
      <c r="BU16" s="14">
        <v>259</v>
      </c>
      <c r="BV16" s="14">
        <v>50</v>
      </c>
      <c r="BW16" s="14">
        <v>603</v>
      </c>
      <c r="BX16" s="14">
        <v>120</v>
      </c>
      <c r="BY16" s="15">
        <v>137</v>
      </c>
      <c r="BZ16" s="15">
        <v>27</v>
      </c>
      <c r="CA16" s="96"/>
      <c r="CB16" s="14">
        <v>2184</v>
      </c>
      <c r="CC16" s="14">
        <v>80</v>
      </c>
      <c r="CD16" s="14">
        <v>4667</v>
      </c>
      <c r="CE16" s="14">
        <v>176</v>
      </c>
      <c r="CF16" s="15">
        <v>1118</v>
      </c>
      <c r="CG16" s="15">
        <v>65</v>
      </c>
      <c r="CH16" s="96"/>
      <c r="CI16" s="46">
        <v>137</v>
      </c>
      <c r="CJ16" s="46">
        <v>38</v>
      </c>
      <c r="CK16" s="46">
        <v>270</v>
      </c>
      <c r="CL16" s="46">
        <v>102</v>
      </c>
      <c r="CM16" s="15">
        <v>79</v>
      </c>
      <c r="CN16" s="15">
        <v>37</v>
      </c>
      <c r="CO16" s="96"/>
      <c r="CP16" s="14">
        <v>443</v>
      </c>
      <c r="CQ16" s="14">
        <v>146</v>
      </c>
      <c r="CR16" s="14">
        <v>867</v>
      </c>
      <c r="CS16" s="14">
        <v>278</v>
      </c>
      <c r="CT16" s="15">
        <v>213</v>
      </c>
      <c r="CU16" s="15">
        <v>61</v>
      </c>
      <c r="CV16" s="96"/>
      <c r="CW16" s="14">
        <v>735</v>
      </c>
      <c r="CX16" s="14">
        <v>5</v>
      </c>
      <c r="CY16" s="14">
        <v>1416</v>
      </c>
      <c r="CZ16" s="14">
        <v>15</v>
      </c>
      <c r="DA16" s="15">
        <v>366</v>
      </c>
      <c r="DB16" s="15">
        <v>6</v>
      </c>
      <c r="DC16" s="96"/>
      <c r="DD16" s="14">
        <v>815</v>
      </c>
      <c r="DE16" s="14">
        <v>105</v>
      </c>
      <c r="DF16" s="14">
        <v>1697</v>
      </c>
      <c r="DG16" s="14">
        <v>236</v>
      </c>
      <c r="DH16" s="15">
        <v>556</v>
      </c>
      <c r="DI16" s="15">
        <v>71</v>
      </c>
      <c r="DJ16" s="96"/>
      <c r="DK16" s="14">
        <v>266</v>
      </c>
      <c r="DL16" s="14">
        <v>8</v>
      </c>
      <c r="DM16" s="14">
        <v>548</v>
      </c>
      <c r="DN16" s="14">
        <v>16</v>
      </c>
      <c r="DO16" s="15">
        <v>122</v>
      </c>
      <c r="DP16" s="15">
        <v>4</v>
      </c>
      <c r="DQ16" s="96"/>
      <c r="DR16" s="14">
        <v>22</v>
      </c>
      <c r="DS16" s="14">
        <v>0</v>
      </c>
      <c r="DT16" s="14">
        <v>47</v>
      </c>
      <c r="DU16" s="14">
        <v>0</v>
      </c>
      <c r="DV16" s="15">
        <v>25</v>
      </c>
      <c r="DW16" s="15">
        <v>1</v>
      </c>
      <c r="DX16" s="96"/>
      <c r="DY16" s="14">
        <v>1263</v>
      </c>
      <c r="DZ16" s="14">
        <v>309</v>
      </c>
      <c r="EA16" s="14">
        <v>2468</v>
      </c>
      <c r="EB16" s="14">
        <v>679</v>
      </c>
      <c r="EC16" s="15">
        <v>560</v>
      </c>
      <c r="ED16" s="33">
        <v>161</v>
      </c>
    </row>
    <row r="17" spans="1:137" s="7" customFormat="1" ht="13.5" x14ac:dyDescent="0.25">
      <c r="A17" s="41">
        <v>1976</v>
      </c>
      <c r="B17" s="101">
        <f t="shared" si="1"/>
        <v>0</v>
      </c>
      <c r="C17" s="102">
        <f t="shared" si="0"/>
        <v>6890</v>
      </c>
      <c r="D17" s="102">
        <f t="shared" si="0"/>
        <v>1069</v>
      </c>
      <c r="E17" s="102">
        <f t="shared" si="0"/>
        <v>15290</v>
      </c>
      <c r="F17" s="102">
        <f t="shared" si="0"/>
        <v>2280</v>
      </c>
      <c r="G17" s="102">
        <f t="shared" si="0"/>
        <v>4174</v>
      </c>
      <c r="H17" s="103">
        <f t="shared" si="0"/>
        <v>734</v>
      </c>
      <c r="I17" s="83"/>
      <c r="J17" s="12" t="s">
        <v>93</v>
      </c>
      <c r="K17" s="12" t="s">
        <v>93</v>
      </c>
      <c r="L17" s="12" t="s">
        <v>93</v>
      </c>
      <c r="M17" s="12" t="s">
        <v>93</v>
      </c>
      <c r="N17" s="12" t="s">
        <v>93</v>
      </c>
      <c r="O17" s="12" t="s">
        <v>93</v>
      </c>
      <c r="P17" s="87" t="s">
        <v>93</v>
      </c>
      <c r="Q17" s="12" t="s">
        <v>93</v>
      </c>
      <c r="R17" s="12" t="s">
        <v>93</v>
      </c>
      <c r="S17" s="12" t="s">
        <v>93</v>
      </c>
      <c r="T17" s="12" t="s">
        <v>93</v>
      </c>
      <c r="U17" s="12" t="s">
        <v>93</v>
      </c>
      <c r="V17" s="12" t="s">
        <v>93</v>
      </c>
      <c r="W17" s="87" t="s">
        <v>93</v>
      </c>
      <c r="X17" s="12" t="s">
        <v>93</v>
      </c>
      <c r="Y17" s="12" t="s">
        <v>93</v>
      </c>
      <c r="Z17" s="12" t="s">
        <v>93</v>
      </c>
      <c r="AA17" s="12" t="s">
        <v>93</v>
      </c>
      <c r="AB17" s="12" t="s">
        <v>93</v>
      </c>
      <c r="AC17" s="34" t="s">
        <v>93</v>
      </c>
      <c r="AD17" s="87" t="s">
        <v>93</v>
      </c>
      <c r="AE17" s="12" t="s">
        <v>93</v>
      </c>
      <c r="AF17" s="12" t="s">
        <v>93</v>
      </c>
      <c r="AG17" s="12" t="s">
        <v>93</v>
      </c>
      <c r="AH17" s="12" t="s">
        <v>93</v>
      </c>
      <c r="AI17" s="12" t="s">
        <v>93</v>
      </c>
      <c r="AJ17" s="12" t="s">
        <v>93</v>
      </c>
      <c r="AK17" s="87" t="s">
        <v>93</v>
      </c>
      <c r="AL17" s="12" t="s">
        <v>93</v>
      </c>
      <c r="AM17" s="12" t="s">
        <v>93</v>
      </c>
      <c r="AN17" s="12" t="s">
        <v>93</v>
      </c>
      <c r="AO17" s="12" t="s">
        <v>93</v>
      </c>
      <c r="AP17" s="12" t="s">
        <v>93</v>
      </c>
      <c r="AQ17" s="12" t="s">
        <v>93</v>
      </c>
      <c r="AR17" s="87" t="s">
        <v>93</v>
      </c>
      <c r="AS17" s="12" t="s">
        <v>93</v>
      </c>
      <c r="AT17" s="12" t="s">
        <v>93</v>
      </c>
      <c r="AU17" s="12" t="s">
        <v>93</v>
      </c>
      <c r="AV17" s="12" t="s">
        <v>93</v>
      </c>
      <c r="AW17" s="12" t="s">
        <v>93</v>
      </c>
      <c r="AX17" s="12" t="s">
        <v>93</v>
      </c>
      <c r="AY17" s="87"/>
      <c r="AZ17" s="12" t="s">
        <v>93</v>
      </c>
      <c r="BA17" s="12" t="s">
        <v>93</v>
      </c>
      <c r="BB17" s="12" t="s">
        <v>93</v>
      </c>
      <c r="BC17" s="12" t="s">
        <v>93</v>
      </c>
      <c r="BD17" s="12" t="s">
        <v>93</v>
      </c>
      <c r="BE17" s="12" t="s">
        <v>93</v>
      </c>
      <c r="BF17" s="98"/>
      <c r="BG17" s="14">
        <v>322</v>
      </c>
      <c r="BH17" s="14">
        <v>116</v>
      </c>
      <c r="BI17" s="14">
        <v>758</v>
      </c>
      <c r="BJ17" s="14">
        <v>249</v>
      </c>
      <c r="BK17" s="15">
        <v>240</v>
      </c>
      <c r="BL17" s="15">
        <v>75</v>
      </c>
      <c r="BM17" s="96"/>
      <c r="BN17" s="14">
        <v>267</v>
      </c>
      <c r="BO17" s="14">
        <v>160</v>
      </c>
      <c r="BP17" s="14">
        <v>556</v>
      </c>
      <c r="BQ17" s="14">
        <v>344</v>
      </c>
      <c r="BR17" s="15">
        <v>176</v>
      </c>
      <c r="BS17" s="15">
        <v>124</v>
      </c>
      <c r="BT17" s="96"/>
      <c r="BU17" s="14">
        <v>317</v>
      </c>
      <c r="BV17" s="14">
        <v>62</v>
      </c>
      <c r="BW17" s="14">
        <v>720</v>
      </c>
      <c r="BX17" s="14">
        <v>132</v>
      </c>
      <c r="BY17" s="15">
        <v>328</v>
      </c>
      <c r="BZ17" s="15">
        <v>57</v>
      </c>
      <c r="CA17" s="96"/>
      <c r="CB17" s="14">
        <v>2222</v>
      </c>
      <c r="CC17" s="14">
        <v>81</v>
      </c>
      <c r="CD17" s="14">
        <v>4828</v>
      </c>
      <c r="CE17" s="14">
        <v>160</v>
      </c>
      <c r="CF17" s="15">
        <v>1066</v>
      </c>
      <c r="CG17" s="15">
        <v>60</v>
      </c>
      <c r="CH17" s="96"/>
      <c r="CI17" s="46">
        <v>56</v>
      </c>
      <c r="CJ17" s="46">
        <v>17</v>
      </c>
      <c r="CK17" s="46">
        <v>115</v>
      </c>
      <c r="CL17" s="46">
        <v>27</v>
      </c>
      <c r="CM17" s="15">
        <v>72</v>
      </c>
      <c r="CN17" s="15">
        <v>14</v>
      </c>
      <c r="CO17" s="96"/>
      <c r="CP17" s="14">
        <v>407</v>
      </c>
      <c r="CQ17" s="14">
        <v>129</v>
      </c>
      <c r="CR17" s="14">
        <v>944</v>
      </c>
      <c r="CS17" s="14">
        <v>249</v>
      </c>
      <c r="CT17" s="15">
        <v>265</v>
      </c>
      <c r="CU17" s="15">
        <v>77</v>
      </c>
      <c r="CV17" s="96"/>
      <c r="CW17" s="14">
        <v>803</v>
      </c>
      <c r="CX17" s="14">
        <v>23</v>
      </c>
      <c r="CY17" s="14">
        <v>1703</v>
      </c>
      <c r="CZ17" s="14">
        <v>20</v>
      </c>
      <c r="DA17" s="15">
        <v>458</v>
      </c>
      <c r="DB17" s="15">
        <v>7</v>
      </c>
      <c r="DC17" s="96"/>
      <c r="DD17" s="14">
        <v>818</v>
      </c>
      <c r="DE17" s="14">
        <v>124</v>
      </c>
      <c r="DF17" s="14">
        <v>2005</v>
      </c>
      <c r="DG17" s="14">
        <v>271</v>
      </c>
      <c r="DH17" s="15">
        <v>685</v>
      </c>
      <c r="DI17" s="15">
        <v>130</v>
      </c>
      <c r="DJ17" s="96"/>
      <c r="DK17" s="14">
        <v>224</v>
      </c>
      <c r="DL17" s="14">
        <v>7</v>
      </c>
      <c r="DM17" s="14">
        <v>602</v>
      </c>
      <c r="DN17" s="14">
        <v>12</v>
      </c>
      <c r="DO17" s="15">
        <v>186</v>
      </c>
      <c r="DP17" s="15">
        <v>8</v>
      </c>
      <c r="DQ17" s="96"/>
      <c r="DR17" s="14">
        <v>37</v>
      </c>
      <c r="DS17" s="14">
        <v>1</v>
      </c>
      <c r="DT17" s="14">
        <v>81</v>
      </c>
      <c r="DU17" s="14">
        <v>2</v>
      </c>
      <c r="DV17" s="15">
        <v>11</v>
      </c>
      <c r="DW17" s="15">
        <v>1</v>
      </c>
      <c r="DX17" s="96"/>
      <c r="DY17" s="14">
        <v>1417</v>
      </c>
      <c r="DZ17" s="14">
        <v>349</v>
      </c>
      <c r="EA17" s="14">
        <v>2978</v>
      </c>
      <c r="EB17" s="14">
        <v>814</v>
      </c>
      <c r="EC17" s="15">
        <v>687</v>
      </c>
      <c r="ED17" s="33">
        <v>181</v>
      </c>
    </row>
    <row r="18" spans="1:137" s="7" customFormat="1" ht="13.5" x14ac:dyDescent="0.25">
      <c r="A18" s="41">
        <v>1977</v>
      </c>
      <c r="B18" s="101">
        <f t="shared" si="1"/>
        <v>0</v>
      </c>
      <c r="C18" s="102">
        <f t="shared" si="0"/>
        <v>8001</v>
      </c>
      <c r="D18" s="102">
        <f t="shared" si="0"/>
        <v>1356</v>
      </c>
      <c r="E18" s="102">
        <f t="shared" si="0"/>
        <v>17220</v>
      </c>
      <c r="F18" s="102">
        <f t="shared" si="0"/>
        <v>2681</v>
      </c>
      <c r="G18" s="102">
        <f t="shared" si="0"/>
        <v>4721</v>
      </c>
      <c r="H18" s="103">
        <f t="shared" si="0"/>
        <v>756</v>
      </c>
      <c r="I18" s="83"/>
      <c r="J18" s="12" t="s">
        <v>93</v>
      </c>
      <c r="K18" s="12" t="s">
        <v>93</v>
      </c>
      <c r="L18" s="12" t="s">
        <v>93</v>
      </c>
      <c r="M18" s="12" t="s">
        <v>93</v>
      </c>
      <c r="N18" s="12" t="s">
        <v>93</v>
      </c>
      <c r="O18" s="12" t="s">
        <v>93</v>
      </c>
      <c r="P18" s="87" t="s">
        <v>93</v>
      </c>
      <c r="Q18" s="12" t="s">
        <v>93</v>
      </c>
      <c r="R18" s="12" t="s">
        <v>93</v>
      </c>
      <c r="S18" s="12" t="s">
        <v>93</v>
      </c>
      <c r="T18" s="12" t="s">
        <v>93</v>
      </c>
      <c r="U18" s="12" t="s">
        <v>93</v>
      </c>
      <c r="V18" s="12" t="s">
        <v>93</v>
      </c>
      <c r="W18" s="87" t="s">
        <v>93</v>
      </c>
      <c r="X18" s="12" t="s">
        <v>93</v>
      </c>
      <c r="Y18" s="12" t="s">
        <v>93</v>
      </c>
      <c r="Z18" s="12" t="s">
        <v>93</v>
      </c>
      <c r="AA18" s="12" t="s">
        <v>93</v>
      </c>
      <c r="AB18" s="12" t="s">
        <v>93</v>
      </c>
      <c r="AC18" s="34" t="s">
        <v>93</v>
      </c>
      <c r="AD18" s="87" t="s">
        <v>93</v>
      </c>
      <c r="AE18" s="12" t="s">
        <v>93</v>
      </c>
      <c r="AF18" s="12" t="s">
        <v>93</v>
      </c>
      <c r="AG18" s="12" t="s">
        <v>93</v>
      </c>
      <c r="AH18" s="12" t="s">
        <v>93</v>
      </c>
      <c r="AI18" s="12" t="s">
        <v>93</v>
      </c>
      <c r="AJ18" s="12" t="s">
        <v>93</v>
      </c>
      <c r="AK18" s="87" t="s">
        <v>93</v>
      </c>
      <c r="AL18" s="12" t="s">
        <v>93</v>
      </c>
      <c r="AM18" s="12" t="s">
        <v>93</v>
      </c>
      <c r="AN18" s="12" t="s">
        <v>93</v>
      </c>
      <c r="AO18" s="12" t="s">
        <v>93</v>
      </c>
      <c r="AP18" s="12" t="s">
        <v>93</v>
      </c>
      <c r="AQ18" s="12" t="s">
        <v>93</v>
      </c>
      <c r="AR18" s="87" t="s">
        <v>93</v>
      </c>
      <c r="AS18" s="12" t="s">
        <v>93</v>
      </c>
      <c r="AT18" s="12" t="s">
        <v>93</v>
      </c>
      <c r="AU18" s="12" t="s">
        <v>93</v>
      </c>
      <c r="AV18" s="12" t="s">
        <v>93</v>
      </c>
      <c r="AW18" s="12" t="s">
        <v>93</v>
      </c>
      <c r="AX18" s="12" t="s">
        <v>93</v>
      </c>
      <c r="AY18" s="87"/>
      <c r="AZ18" s="12" t="s">
        <v>93</v>
      </c>
      <c r="BA18" s="12" t="s">
        <v>93</v>
      </c>
      <c r="BB18" s="12" t="s">
        <v>93</v>
      </c>
      <c r="BC18" s="12" t="s">
        <v>93</v>
      </c>
      <c r="BD18" s="12" t="s">
        <v>93</v>
      </c>
      <c r="BE18" s="12" t="s">
        <v>93</v>
      </c>
      <c r="BF18" s="98"/>
      <c r="BG18" s="14">
        <v>437</v>
      </c>
      <c r="BH18" s="14">
        <v>144</v>
      </c>
      <c r="BI18" s="14">
        <v>889</v>
      </c>
      <c r="BJ18" s="14">
        <v>296</v>
      </c>
      <c r="BK18" s="15">
        <v>211</v>
      </c>
      <c r="BL18" s="15">
        <v>70</v>
      </c>
      <c r="BM18" s="96"/>
      <c r="BN18" s="14">
        <v>327</v>
      </c>
      <c r="BO18" s="14">
        <v>198</v>
      </c>
      <c r="BP18" s="14">
        <v>624</v>
      </c>
      <c r="BQ18" s="14">
        <v>366</v>
      </c>
      <c r="BR18" s="15">
        <v>183</v>
      </c>
      <c r="BS18" s="15">
        <v>126</v>
      </c>
      <c r="BT18" s="96"/>
      <c r="BU18" s="14">
        <v>288</v>
      </c>
      <c r="BV18" s="14">
        <v>70</v>
      </c>
      <c r="BW18" s="14">
        <v>785</v>
      </c>
      <c r="BX18" s="14">
        <v>157</v>
      </c>
      <c r="BY18" s="15">
        <v>248</v>
      </c>
      <c r="BZ18" s="15">
        <v>36</v>
      </c>
      <c r="CA18" s="96"/>
      <c r="CB18" s="46">
        <v>2509</v>
      </c>
      <c r="CC18" s="46">
        <v>121</v>
      </c>
      <c r="CD18" s="46">
        <v>5292</v>
      </c>
      <c r="CE18" s="46">
        <v>207</v>
      </c>
      <c r="CF18" s="15">
        <v>1163</v>
      </c>
      <c r="CG18" s="15">
        <v>43</v>
      </c>
      <c r="CH18" s="96"/>
      <c r="CI18" s="46">
        <v>47</v>
      </c>
      <c r="CJ18" s="46">
        <v>20</v>
      </c>
      <c r="CK18" s="46">
        <v>131</v>
      </c>
      <c r="CL18" s="46">
        <v>38</v>
      </c>
      <c r="CM18" s="15">
        <v>39</v>
      </c>
      <c r="CN18" s="15">
        <v>10</v>
      </c>
      <c r="CO18" s="96"/>
      <c r="CP18" s="14">
        <v>555</v>
      </c>
      <c r="CQ18" s="14">
        <v>172</v>
      </c>
      <c r="CR18" s="14">
        <v>1143</v>
      </c>
      <c r="CS18" s="14">
        <v>335</v>
      </c>
      <c r="CT18" s="15">
        <v>362</v>
      </c>
      <c r="CU18" s="15">
        <v>93</v>
      </c>
      <c r="CV18" s="96"/>
      <c r="CW18" s="14">
        <v>1045</v>
      </c>
      <c r="CX18" s="14">
        <v>23</v>
      </c>
      <c r="CY18" s="14">
        <v>2132</v>
      </c>
      <c r="CZ18" s="14">
        <v>38</v>
      </c>
      <c r="DA18" s="15">
        <v>454</v>
      </c>
      <c r="DB18" s="15">
        <v>5</v>
      </c>
      <c r="DC18" s="96"/>
      <c r="DD18" s="14">
        <v>977</v>
      </c>
      <c r="DE18" s="14">
        <v>193</v>
      </c>
      <c r="DF18" s="14">
        <v>2379</v>
      </c>
      <c r="DG18" s="14">
        <v>386</v>
      </c>
      <c r="DH18" s="15">
        <v>733</v>
      </c>
      <c r="DI18" s="15">
        <v>127</v>
      </c>
      <c r="DJ18" s="96"/>
      <c r="DK18" s="14">
        <v>338</v>
      </c>
      <c r="DL18" s="14">
        <v>22</v>
      </c>
      <c r="DM18" s="14">
        <v>719</v>
      </c>
      <c r="DN18" s="14">
        <v>32</v>
      </c>
      <c r="DO18" s="15">
        <v>232</v>
      </c>
      <c r="DP18" s="15">
        <v>9</v>
      </c>
      <c r="DQ18" s="96"/>
      <c r="DR18" s="14">
        <v>27</v>
      </c>
      <c r="DS18" s="14">
        <v>0</v>
      </c>
      <c r="DT18" s="14">
        <v>91</v>
      </c>
      <c r="DU18" s="14">
        <v>1</v>
      </c>
      <c r="DV18" s="15">
        <v>25</v>
      </c>
      <c r="DW18" s="15">
        <v>0</v>
      </c>
      <c r="DX18" s="96"/>
      <c r="DY18" s="14">
        <v>1451</v>
      </c>
      <c r="DZ18" s="14">
        <v>393</v>
      </c>
      <c r="EA18" s="14">
        <v>3035</v>
      </c>
      <c r="EB18" s="14">
        <v>825</v>
      </c>
      <c r="EC18" s="15">
        <v>1071</v>
      </c>
      <c r="ED18" s="33">
        <v>237</v>
      </c>
    </row>
    <row r="19" spans="1:137" s="7" customFormat="1" ht="13.5" x14ac:dyDescent="0.25">
      <c r="A19" s="41">
        <v>1978</v>
      </c>
      <c r="B19" s="101">
        <f t="shared" si="1"/>
        <v>0</v>
      </c>
      <c r="C19" s="102">
        <f t="shared" si="0"/>
        <v>9455</v>
      </c>
      <c r="D19" s="102">
        <f t="shared" si="0"/>
        <v>1643</v>
      </c>
      <c r="E19" s="102">
        <f t="shared" si="0"/>
        <v>19150</v>
      </c>
      <c r="F19" s="102">
        <f t="shared" si="0"/>
        <v>3098</v>
      </c>
      <c r="G19" s="102">
        <f t="shared" si="0"/>
        <v>4970</v>
      </c>
      <c r="H19" s="103">
        <f t="shared" si="0"/>
        <v>770</v>
      </c>
      <c r="I19" s="83"/>
      <c r="J19" s="12" t="s">
        <v>93</v>
      </c>
      <c r="K19" s="12" t="s">
        <v>93</v>
      </c>
      <c r="L19" s="12" t="s">
        <v>93</v>
      </c>
      <c r="M19" s="12" t="s">
        <v>93</v>
      </c>
      <c r="N19" s="12" t="s">
        <v>93</v>
      </c>
      <c r="O19" s="12" t="s">
        <v>93</v>
      </c>
      <c r="P19" s="87" t="s">
        <v>93</v>
      </c>
      <c r="Q19" s="12" t="s">
        <v>93</v>
      </c>
      <c r="R19" s="12" t="s">
        <v>93</v>
      </c>
      <c r="S19" s="12" t="s">
        <v>93</v>
      </c>
      <c r="T19" s="12" t="s">
        <v>93</v>
      </c>
      <c r="U19" s="12" t="s">
        <v>93</v>
      </c>
      <c r="V19" s="12" t="s">
        <v>93</v>
      </c>
      <c r="W19" s="87" t="s">
        <v>93</v>
      </c>
      <c r="X19" s="12" t="s">
        <v>93</v>
      </c>
      <c r="Y19" s="12" t="s">
        <v>93</v>
      </c>
      <c r="Z19" s="12" t="s">
        <v>93</v>
      </c>
      <c r="AA19" s="12" t="s">
        <v>93</v>
      </c>
      <c r="AB19" s="12" t="s">
        <v>93</v>
      </c>
      <c r="AC19" s="34" t="s">
        <v>93</v>
      </c>
      <c r="AD19" s="87" t="s">
        <v>93</v>
      </c>
      <c r="AE19" s="12" t="s">
        <v>93</v>
      </c>
      <c r="AF19" s="12" t="s">
        <v>93</v>
      </c>
      <c r="AG19" s="12" t="s">
        <v>93</v>
      </c>
      <c r="AH19" s="12" t="s">
        <v>93</v>
      </c>
      <c r="AI19" s="12" t="s">
        <v>93</v>
      </c>
      <c r="AJ19" s="12" t="s">
        <v>93</v>
      </c>
      <c r="AK19" s="87" t="s">
        <v>93</v>
      </c>
      <c r="AL19" s="12" t="s">
        <v>93</v>
      </c>
      <c r="AM19" s="12" t="s">
        <v>93</v>
      </c>
      <c r="AN19" s="12" t="s">
        <v>93</v>
      </c>
      <c r="AO19" s="12" t="s">
        <v>93</v>
      </c>
      <c r="AP19" s="12" t="s">
        <v>93</v>
      </c>
      <c r="AQ19" s="12" t="s">
        <v>93</v>
      </c>
      <c r="AR19" s="87" t="s">
        <v>93</v>
      </c>
      <c r="AS19" s="12" t="s">
        <v>93</v>
      </c>
      <c r="AT19" s="12" t="s">
        <v>93</v>
      </c>
      <c r="AU19" s="12" t="s">
        <v>93</v>
      </c>
      <c r="AV19" s="12" t="s">
        <v>93</v>
      </c>
      <c r="AW19" s="12" t="s">
        <v>93</v>
      </c>
      <c r="AX19" s="12" t="s">
        <v>93</v>
      </c>
      <c r="AY19" s="87"/>
      <c r="AZ19" s="12" t="s">
        <v>93</v>
      </c>
      <c r="BA19" s="12" t="s">
        <v>93</v>
      </c>
      <c r="BB19" s="12" t="s">
        <v>93</v>
      </c>
      <c r="BC19" s="12" t="s">
        <v>93</v>
      </c>
      <c r="BD19" s="12" t="s">
        <v>93</v>
      </c>
      <c r="BE19" s="12" t="s">
        <v>93</v>
      </c>
      <c r="BF19" s="98"/>
      <c r="BG19" s="14">
        <v>516</v>
      </c>
      <c r="BH19" s="14">
        <v>186</v>
      </c>
      <c r="BI19" s="14">
        <v>1114</v>
      </c>
      <c r="BJ19" s="14">
        <v>380</v>
      </c>
      <c r="BK19" s="15">
        <v>229</v>
      </c>
      <c r="BL19" s="15">
        <v>91</v>
      </c>
      <c r="BM19" s="96"/>
      <c r="BN19" s="14">
        <v>429</v>
      </c>
      <c r="BO19" s="14">
        <v>288</v>
      </c>
      <c r="BP19" s="14">
        <v>812</v>
      </c>
      <c r="BQ19" s="14">
        <v>519</v>
      </c>
      <c r="BR19" s="15">
        <v>186</v>
      </c>
      <c r="BS19" s="15">
        <v>120</v>
      </c>
      <c r="BT19" s="96"/>
      <c r="BU19" s="46">
        <v>387</v>
      </c>
      <c r="BV19" s="46">
        <v>73</v>
      </c>
      <c r="BW19" s="46">
        <v>876</v>
      </c>
      <c r="BX19" s="46">
        <v>159</v>
      </c>
      <c r="BY19" s="15">
        <v>221</v>
      </c>
      <c r="BZ19" s="15">
        <v>41</v>
      </c>
      <c r="CA19" s="96"/>
      <c r="CB19" s="46">
        <v>3117</v>
      </c>
      <c r="CC19" s="46">
        <v>178</v>
      </c>
      <c r="CD19" s="46">
        <v>6171</v>
      </c>
      <c r="CE19" s="46">
        <v>343</v>
      </c>
      <c r="CF19" s="15">
        <v>1223</v>
      </c>
      <c r="CG19" s="15">
        <v>31</v>
      </c>
      <c r="CH19" s="96"/>
      <c r="CI19" s="46">
        <v>84</v>
      </c>
      <c r="CJ19" s="46">
        <v>18</v>
      </c>
      <c r="CK19" s="46">
        <v>170</v>
      </c>
      <c r="CL19" s="46">
        <v>44</v>
      </c>
      <c r="CM19" s="15">
        <v>56</v>
      </c>
      <c r="CN19" s="15">
        <v>14</v>
      </c>
      <c r="CO19" s="96"/>
      <c r="CP19" s="46">
        <v>670</v>
      </c>
      <c r="CQ19" s="46">
        <v>227</v>
      </c>
      <c r="CR19" s="46">
        <v>1365</v>
      </c>
      <c r="CS19" s="46">
        <v>421</v>
      </c>
      <c r="CT19" s="15">
        <v>336</v>
      </c>
      <c r="CU19" s="15">
        <v>109</v>
      </c>
      <c r="CV19" s="96"/>
      <c r="CW19" s="46">
        <v>1298</v>
      </c>
      <c r="CX19" s="46">
        <v>30</v>
      </c>
      <c r="CY19" s="46">
        <v>2556</v>
      </c>
      <c r="CZ19" s="46">
        <v>49</v>
      </c>
      <c r="DA19" s="15">
        <v>674</v>
      </c>
      <c r="DB19" s="15">
        <v>10</v>
      </c>
      <c r="DC19" s="96"/>
      <c r="DD19" s="46">
        <v>1203</v>
      </c>
      <c r="DE19" s="46">
        <v>228</v>
      </c>
      <c r="DF19" s="46">
        <v>2701</v>
      </c>
      <c r="DG19" s="46">
        <v>410</v>
      </c>
      <c r="DH19" s="15">
        <v>651</v>
      </c>
      <c r="DI19" s="15">
        <v>97</v>
      </c>
      <c r="DJ19" s="96"/>
      <c r="DK19" s="46">
        <v>325</v>
      </c>
      <c r="DL19" s="46">
        <v>16</v>
      </c>
      <c r="DM19" s="46">
        <v>712</v>
      </c>
      <c r="DN19" s="46">
        <v>33</v>
      </c>
      <c r="DO19" s="15">
        <v>196</v>
      </c>
      <c r="DP19" s="15">
        <v>4</v>
      </c>
      <c r="DQ19" s="96"/>
      <c r="DR19" s="46">
        <v>44</v>
      </c>
      <c r="DS19" s="46">
        <v>4</v>
      </c>
      <c r="DT19" s="46">
        <v>90</v>
      </c>
      <c r="DU19" s="46">
        <v>6</v>
      </c>
      <c r="DV19" s="15">
        <v>25</v>
      </c>
      <c r="DW19" s="15">
        <v>0</v>
      </c>
      <c r="DX19" s="96"/>
      <c r="DY19" s="46">
        <v>1382</v>
      </c>
      <c r="DZ19" s="46">
        <v>395</v>
      </c>
      <c r="EA19" s="46">
        <v>2583</v>
      </c>
      <c r="EB19" s="46">
        <v>734</v>
      </c>
      <c r="EC19" s="15">
        <v>1173</v>
      </c>
      <c r="ED19" s="33">
        <v>253</v>
      </c>
    </row>
    <row r="20" spans="1:137" s="1" customFormat="1" ht="13.5" x14ac:dyDescent="0.25">
      <c r="A20" s="41">
        <v>1979</v>
      </c>
      <c r="B20" s="104">
        <f t="shared" si="1"/>
        <v>0</v>
      </c>
      <c r="C20" s="102">
        <f t="shared" si="0"/>
        <v>12921</v>
      </c>
      <c r="D20" s="102">
        <f t="shared" si="0"/>
        <v>2213</v>
      </c>
      <c r="E20" s="102">
        <f t="shared" si="0"/>
        <v>25789</v>
      </c>
      <c r="F20" s="102">
        <f t="shared" si="0"/>
        <v>4159</v>
      </c>
      <c r="G20" s="102">
        <f t="shared" si="0"/>
        <v>3857</v>
      </c>
      <c r="H20" s="103">
        <f t="shared" si="0"/>
        <v>683</v>
      </c>
      <c r="I20" s="84">
        <v>0</v>
      </c>
      <c r="J20" s="12" t="s">
        <v>93</v>
      </c>
      <c r="K20" s="12" t="s">
        <v>93</v>
      </c>
      <c r="L20" s="12" t="s">
        <v>93</v>
      </c>
      <c r="M20" s="12" t="s">
        <v>93</v>
      </c>
      <c r="N20" s="12" t="s">
        <v>93</v>
      </c>
      <c r="O20" s="12" t="s">
        <v>93</v>
      </c>
      <c r="P20" s="87" t="s">
        <v>93</v>
      </c>
      <c r="Q20" s="12" t="s">
        <v>93</v>
      </c>
      <c r="R20" s="12" t="s">
        <v>93</v>
      </c>
      <c r="S20" s="12" t="s">
        <v>93</v>
      </c>
      <c r="T20" s="12" t="s">
        <v>93</v>
      </c>
      <c r="U20" s="12" t="s">
        <v>93</v>
      </c>
      <c r="V20" s="12" t="s">
        <v>93</v>
      </c>
      <c r="W20" s="87" t="s">
        <v>93</v>
      </c>
      <c r="X20" s="12" t="s">
        <v>93</v>
      </c>
      <c r="Y20" s="12" t="s">
        <v>93</v>
      </c>
      <c r="Z20" s="12" t="s">
        <v>93</v>
      </c>
      <c r="AA20" s="12" t="s">
        <v>93</v>
      </c>
      <c r="AB20" s="12" t="s">
        <v>93</v>
      </c>
      <c r="AC20" s="34" t="s">
        <v>93</v>
      </c>
      <c r="AD20" s="87" t="s">
        <v>93</v>
      </c>
      <c r="AE20" s="12" t="s">
        <v>93</v>
      </c>
      <c r="AF20" s="12" t="s">
        <v>93</v>
      </c>
      <c r="AG20" s="12" t="s">
        <v>93</v>
      </c>
      <c r="AH20" s="12" t="s">
        <v>93</v>
      </c>
      <c r="AI20" s="12" t="s">
        <v>93</v>
      </c>
      <c r="AJ20" s="12" t="s">
        <v>93</v>
      </c>
      <c r="AK20" s="87" t="s">
        <v>93</v>
      </c>
      <c r="AL20" s="12" t="s">
        <v>93</v>
      </c>
      <c r="AM20" s="12" t="s">
        <v>93</v>
      </c>
      <c r="AN20" s="12" t="s">
        <v>93</v>
      </c>
      <c r="AO20" s="12" t="s">
        <v>93</v>
      </c>
      <c r="AP20" s="12" t="s">
        <v>93</v>
      </c>
      <c r="AQ20" s="12" t="s">
        <v>93</v>
      </c>
      <c r="AR20" s="87" t="s">
        <v>93</v>
      </c>
      <c r="AS20" s="12" t="s">
        <v>93</v>
      </c>
      <c r="AT20" s="12" t="s">
        <v>93</v>
      </c>
      <c r="AU20" s="12" t="s">
        <v>93</v>
      </c>
      <c r="AV20" s="12" t="s">
        <v>93</v>
      </c>
      <c r="AW20" s="12" t="s">
        <v>93</v>
      </c>
      <c r="AX20" s="12" t="s">
        <v>93</v>
      </c>
      <c r="AY20" s="87"/>
      <c r="AZ20" s="12" t="s">
        <v>93</v>
      </c>
      <c r="BA20" s="12" t="s">
        <v>93</v>
      </c>
      <c r="BB20" s="12" t="s">
        <v>93</v>
      </c>
      <c r="BC20" s="12" t="s">
        <v>93</v>
      </c>
      <c r="BD20" s="12" t="s">
        <v>93</v>
      </c>
      <c r="BE20" s="12" t="s">
        <v>93</v>
      </c>
      <c r="BF20" s="99"/>
      <c r="BG20" s="14">
        <v>827</v>
      </c>
      <c r="BH20" s="14">
        <v>320</v>
      </c>
      <c r="BI20" s="14">
        <v>1525</v>
      </c>
      <c r="BJ20" s="14">
        <v>541</v>
      </c>
      <c r="BK20" s="15">
        <v>211</v>
      </c>
      <c r="BL20" s="15">
        <v>69</v>
      </c>
      <c r="BM20" s="96"/>
      <c r="BN20" s="14">
        <v>505</v>
      </c>
      <c r="BO20" s="14">
        <v>302</v>
      </c>
      <c r="BP20" s="14">
        <v>936</v>
      </c>
      <c r="BQ20" s="14">
        <v>601</v>
      </c>
      <c r="BR20" s="15">
        <v>226</v>
      </c>
      <c r="BS20" s="15">
        <v>135</v>
      </c>
      <c r="BT20" s="96"/>
      <c r="BU20" s="46">
        <v>519</v>
      </c>
      <c r="BV20" s="46">
        <v>134</v>
      </c>
      <c r="BW20" s="46">
        <v>1160</v>
      </c>
      <c r="BX20" s="46">
        <v>210</v>
      </c>
      <c r="BY20" s="15">
        <v>306</v>
      </c>
      <c r="BZ20" s="15">
        <v>71</v>
      </c>
      <c r="CA20" s="96"/>
      <c r="CB20" s="46">
        <v>3741</v>
      </c>
      <c r="CC20" s="46">
        <v>220</v>
      </c>
      <c r="CD20" s="46">
        <v>7561</v>
      </c>
      <c r="CE20" s="46">
        <v>363</v>
      </c>
      <c r="CF20" s="15">
        <v>693</v>
      </c>
      <c r="CG20" s="15">
        <v>47</v>
      </c>
      <c r="CH20" s="96"/>
      <c r="CI20" s="46">
        <v>101</v>
      </c>
      <c r="CJ20" s="46">
        <v>22</v>
      </c>
      <c r="CK20" s="46">
        <v>186</v>
      </c>
      <c r="CL20" s="46">
        <v>37</v>
      </c>
      <c r="CM20" s="15">
        <v>72</v>
      </c>
      <c r="CN20" s="15">
        <v>18</v>
      </c>
      <c r="CO20" s="96"/>
      <c r="CP20" s="46">
        <v>1113</v>
      </c>
      <c r="CQ20" s="46">
        <v>352</v>
      </c>
      <c r="CR20" s="46">
        <v>2028</v>
      </c>
      <c r="CS20" s="46">
        <v>613</v>
      </c>
      <c r="CT20" s="15">
        <v>406</v>
      </c>
      <c r="CU20" s="15">
        <v>144</v>
      </c>
      <c r="CV20" s="96"/>
      <c r="CW20" s="46">
        <v>2248</v>
      </c>
      <c r="CX20" s="46">
        <v>33</v>
      </c>
      <c r="CY20" s="46">
        <v>3866</v>
      </c>
      <c r="CZ20" s="46">
        <v>62</v>
      </c>
      <c r="DA20" s="15">
        <v>570</v>
      </c>
      <c r="DB20" s="15">
        <v>8</v>
      </c>
      <c r="DC20" s="96"/>
      <c r="DD20" s="46">
        <v>1483</v>
      </c>
      <c r="DE20" s="46">
        <v>307</v>
      </c>
      <c r="DF20" s="46">
        <v>3108</v>
      </c>
      <c r="DG20" s="46">
        <v>570</v>
      </c>
      <c r="DH20" s="15">
        <v>820</v>
      </c>
      <c r="DI20" s="15">
        <v>103</v>
      </c>
      <c r="DJ20" s="96"/>
      <c r="DK20" s="46">
        <v>460</v>
      </c>
      <c r="DL20" s="46">
        <v>32</v>
      </c>
      <c r="DM20" s="46">
        <v>957</v>
      </c>
      <c r="DN20" s="46">
        <v>59</v>
      </c>
      <c r="DO20" s="15">
        <v>227</v>
      </c>
      <c r="DP20" s="15">
        <v>9</v>
      </c>
      <c r="DQ20" s="96"/>
      <c r="DR20" s="46">
        <v>77</v>
      </c>
      <c r="DS20" s="46">
        <v>6</v>
      </c>
      <c r="DT20" s="46">
        <v>136</v>
      </c>
      <c r="DU20" s="46">
        <v>10</v>
      </c>
      <c r="DV20" s="15">
        <v>20</v>
      </c>
      <c r="DW20" s="15">
        <v>3</v>
      </c>
      <c r="DX20" s="96"/>
      <c r="DY20" s="46">
        <v>1847</v>
      </c>
      <c r="DZ20" s="46">
        <v>485</v>
      </c>
      <c r="EA20" s="46">
        <v>4326</v>
      </c>
      <c r="EB20" s="46">
        <v>1093</v>
      </c>
      <c r="EC20" s="15">
        <v>306</v>
      </c>
      <c r="ED20" s="33">
        <v>76</v>
      </c>
    </row>
    <row r="21" spans="1:137" s="1" customFormat="1" ht="14.25" thickBot="1" x14ac:dyDescent="0.3">
      <c r="A21" s="481" t="s">
        <v>4</v>
      </c>
      <c r="B21" s="497">
        <f t="shared" si="1"/>
        <v>0</v>
      </c>
      <c r="C21" s="483">
        <f t="shared" si="0"/>
        <v>17067</v>
      </c>
      <c r="D21" s="483">
        <f t="shared" si="0"/>
        <v>3152</v>
      </c>
      <c r="E21" s="483">
        <f t="shared" si="0"/>
        <v>33939</v>
      </c>
      <c r="F21" s="483">
        <f t="shared" si="0"/>
        <v>5786</v>
      </c>
      <c r="G21" s="483">
        <f t="shared" si="0"/>
        <v>5553</v>
      </c>
      <c r="H21" s="484">
        <f t="shared" si="0"/>
        <v>1038</v>
      </c>
      <c r="I21" s="498">
        <v>0</v>
      </c>
      <c r="J21" s="486" t="s">
        <v>93</v>
      </c>
      <c r="K21" s="486" t="s">
        <v>93</v>
      </c>
      <c r="L21" s="486" t="s">
        <v>93</v>
      </c>
      <c r="M21" s="486" t="s">
        <v>93</v>
      </c>
      <c r="N21" s="486" t="s">
        <v>93</v>
      </c>
      <c r="O21" s="486" t="s">
        <v>93</v>
      </c>
      <c r="P21" s="487" t="s">
        <v>93</v>
      </c>
      <c r="Q21" s="486" t="s">
        <v>93</v>
      </c>
      <c r="R21" s="486" t="s">
        <v>93</v>
      </c>
      <c r="S21" s="486" t="s">
        <v>93</v>
      </c>
      <c r="T21" s="486" t="s">
        <v>93</v>
      </c>
      <c r="U21" s="486" t="s">
        <v>93</v>
      </c>
      <c r="V21" s="486" t="s">
        <v>93</v>
      </c>
      <c r="W21" s="487" t="s">
        <v>93</v>
      </c>
      <c r="X21" s="486" t="s">
        <v>93</v>
      </c>
      <c r="Y21" s="486" t="s">
        <v>93</v>
      </c>
      <c r="Z21" s="486" t="s">
        <v>93</v>
      </c>
      <c r="AA21" s="486" t="s">
        <v>93</v>
      </c>
      <c r="AB21" s="486" t="s">
        <v>93</v>
      </c>
      <c r="AC21" s="488" t="s">
        <v>93</v>
      </c>
      <c r="AD21" s="487" t="s">
        <v>93</v>
      </c>
      <c r="AE21" s="486" t="s">
        <v>93</v>
      </c>
      <c r="AF21" s="486" t="s">
        <v>93</v>
      </c>
      <c r="AG21" s="486" t="s">
        <v>93</v>
      </c>
      <c r="AH21" s="486" t="s">
        <v>93</v>
      </c>
      <c r="AI21" s="486" t="s">
        <v>93</v>
      </c>
      <c r="AJ21" s="486" t="s">
        <v>93</v>
      </c>
      <c r="AK21" s="487" t="s">
        <v>93</v>
      </c>
      <c r="AL21" s="486" t="s">
        <v>93</v>
      </c>
      <c r="AM21" s="486" t="s">
        <v>93</v>
      </c>
      <c r="AN21" s="486" t="s">
        <v>93</v>
      </c>
      <c r="AO21" s="486" t="s">
        <v>93</v>
      </c>
      <c r="AP21" s="486" t="s">
        <v>93</v>
      </c>
      <c r="AQ21" s="486" t="s">
        <v>93</v>
      </c>
      <c r="AR21" s="487" t="s">
        <v>93</v>
      </c>
      <c r="AS21" s="486" t="s">
        <v>93</v>
      </c>
      <c r="AT21" s="486" t="s">
        <v>93</v>
      </c>
      <c r="AU21" s="486" t="s">
        <v>93</v>
      </c>
      <c r="AV21" s="486" t="s">
        <v>93</v>
      </c>
      <c r="AW21" s="486" t="s">
        <v>93</v>
      </c>
      <c r="AX21" s="486" t="s">
        <v>93</v>
      </c>
      <c r="AY21" s="487"/>
      <c r="AZ21" s="486" t="s">
        <v>93</v>
      </c>
      <c r="BA21" s="486" t="s">
        <v>93</v>
      </c>
      <c r="BB21" s="486" t="s">
        <v>93</v>
      </c>
      <c r="BC21" s="486" t="s">
        <v>93</v>
      </c>
      <c r="BD21" s="486" t="s">
        <v>93</v>
      </c>
      <c r="BE21" s="486" t="s">
        <v>93</v>
      </c>
      <c r="BF21" s="100"/>
      <c r="BG21" s="93">
        <v>1255</v>
      </c>
      <c r="BH21" s="93">
        <v>506</v>
      </c>
      <c r="BI21" s="93">
        <v>2286</v>
      </c>
      <c r="BJ21" s="93">
        <v>878</v>
      </c>
      <c r="BK21" s="92">
        <v>317</v>
      </c>
      <c r="BL21" s="92">
        <v>99</v>
      </c>
      <c r="BM21" s="97"/>
      <c r="BN21" s="93">
        <v>663</v>
      </c>
      <c r="BO21" s="93">
        <v>447</v>
      </c>
      <c r="BP21" s="93">
        <v>1184</v>
      </c>
      <c r="BQ21" s="93">
        <v>759</v>
      </c>
      <c r="BR21" s="92">
        <v>255</v>
      </c>
      <c r="BS21" s="92">
        <v>176</v>
      </c>
      <c r="BT21" s="97"/>
      <c r="BU21" s="93">
        <v>663</v>
      </c>
      <c r="BV21" s="93">
        <v>171</v>
      </c>
      <c r="BW21" s="93">
        <v>1397</v>
      </c>
      <c r="BX21" s="93">
        <v>325</v>
      </c>
      <c r="BY21" s="92">
        <v>217</v>
      </c>
      <c r="BZ21" s="92">
        <v>47</v>
      </c>
      <c r="CA21" s="97"/>
      <c r="CB21" s="93">
        <v>4865</v>
      </c>
      <c r="CC21" s="93">
        <v>279</v>
      </c>
      <c r="CD21" s="93">
        <v>9605</v>
      </c>
      <c r="CE21" s="93">
        <v>527</v>
      </c>
      <c r="CF21" s="92">
        <v>1184</v>
      </c>
      <c r="CG21" s="92">
        <v>86</v>
      </c>
      <c r="CH21" s="97"/>
      <c r="CI21" s="93">
        <v>155</v>
      </c>
      <c r="CJ21" s="93">
        <v>47</v>
      </c>
      <c r="CK21" s="93">
        <v>284</v>
      </c>
      <c r="CL21" s="93">
        <v>75</v>
      </c>
      <c r="CM21" s="92">
        <v>52</v>
      </c>
      <c r="CN21" s="92">
        <v>19</v>
      </c>
      <c r="CO21" s="97"/>
      <c r="CP21" s="93">
        <v>1341</v>
      </c>
      <c r="CQ21" s="93">
        <v>435</v>
      </c>
      <c r="CR21" s="93">
        <v>2608</v>
      </c>
      <c r="CS21" s="93">
        <v>795</v>
      </c>
      <c r="CT21" s="92">
        <v>503</v>
      </c>
      <c r="CU21" s="92">
        <v>179</v>
      </c>
      <c r="CV21" s="97"/>
      <c r="CW21" s="93">
        <v>2959</v>
      </c>
      <c r="CX21" s="93">
        <v>57</v>
      </c>
      <c r="CY21" s="93">
        <v>5784</v>
      </c>
      <c r="CZ21" s="93">
        <v>103</v>
      </c>
      <c r="DA21" s="92">
        <v>924</v>
      </c>
      <c r="DB21" s="92">
        <v>16</v>
      </c>
      <c r="DC21" s="97"/>
      <c r="DD21" s="93">
        <v>1842</v>
      </c>
      <c r="DE21" s="93">
        <v>384</v>
      </c>
      <c r="DF21" s="93">
        <v>3861</v>
      </c>
      <c r="DG21" s="93">
        <v>722</v>
      </c>
      <c r="DH21" s="92">
        <v>975</v>
      </c>
      <c r="DI21" s="92">
        <v>165</v>
      </c>
      <c r="DJ21" s="97"/>
      <c r="DK21" s="93">
        <v>626</v>
      </c>
      <c r="DL21" s="93">
        <v>62</v>
      </c>
      <c r="DM21" s="93">
        <v>1248</v>
      </c>
      <c r="DN21" s="93">
        <v>100</v>
      </c>
      <c r="DO21" s="92">
        <v>226</v>
      </c>
      <c r="DP21" s="92">
        <v>13</v>
      </c>
      <c r="DQ21" s="97"/>
      <c r="DR21" s="93">
        <v>115</v>
      </c>
      <c r="DS21" s="93">
        <v>15</v>
      </c>
      <c r="DT21" s="93">
        <v>217</v>
      </c>
      <c r="DU21" s="93">
        <v>16</v>
      </c>
      <c r="DV21" s="92">
        <v>34</v>
      </c>
      <c r="DW21" s="92">
        <v>5</v>
      </c>
      <c r="DX21" s="97"/>
      <c r="DY21" s="93">
        <v>2583</v>
      </c>
      <c r="DZ21" s="93">
        <v>749</v>
      </c>
      <c r="EA21" s="93">
        <v>5465</v>
      </c>
      <c r="EB21" s="93">
        <v>1486</v>
      </c>
      <c r="EC21" s="92">
        <v>866</v>
      </c>
      <c r="ED21" s="94">
        <v>233</v>
      </c>
      <c r="EE21" s="8"/>
      <c r="EF21" s="8"/>
      <c r="EG21" s="7"/>
    </row>
    <row r="22" spans="1:137" s="7" customFormat="1" ht="13.5" x14ac:dyDescent="0.25">
      <c r="A22" s="492" t="s">
        <v>5</v>
      </c>
      <c r="B22" s="493">
        <f t="shared" si="1"/>
        <v>0</v>
      </c>
      <c r="C22" s="471">
        <f t="shared" si="0"/>
        <v>22794</v>
      </c>
      <c r="D22" s="471">
        <f t="shared" si="0"/>
        <v>3831</v>
      </c>
      <c r="E22" s="471">
        <f t="shared" si="0"/>
        <v>44731</v>
      </c>
      <c r="F22" s="471">
        <f t="shared" si="0"/>
        <v>7595</v>
      </c>
      <c r="G22" s="471">
        <f t="shared" si="0"/>
        <v>7940</v>
      </c>
      <c r="H22" s="472">
        <f t="shared" si="0"/>
        <v>1478</v>
      </c>
      <c r="I22" s="494">
        <v>0</v>
      </c>
      <c r="J22" s="123" t="s">
        <v>93</v>
      </c>
      <c r="K22" s="123" t="s">
        <v>93</v>
      </c>
      <c r="L22" s="123" t="s">
        <v>93</v>
      </c>
      <c r="M22" s="123" t="s">
        <v>93</v>
      </c>
      <c r="N22" s="123" t="s">
        <v>93</v>
      </c>
      <c r="O22" s="123" t="s">
        <v>93</v>
      </c>
      <c r="P22" s="474" t="s">
        <v>93</v>
      </c>
      <c r="Q22" s="123" t="s">
        <v>93</v>
      </c>
      <c r="R22" s="123" t="s">
        <v>93</v>
      </c>
      <c r="S22" s="123" t="s">
        <v>93</v>
      </c>
      <c r="T22" s="123" t="s">
        <v>93</v>
      </c>
      <c r="U22" s="123" t="s">
        <v>93</v>
      </c>
      <c r="V22" s="123" t="s">
        <v>93</v>
      </c>
      <c r="W22" s="474" t="s">
        <v>93</v>
      </c>
      <c r="X22" s="123" t="s">
        <v>93</v>
      </c>
      <c r="Y22" s="123" t="s">
        <v>93</v>
      </c>
      <c r="Z22" s="123" t="s">
        <v>93</v>
      </c>
      <c r="AA22" s="123" t="s">
        <v>93</v>
      </c>
      <c r="AB22" s="123" t="s">
        <v>93</v>
      </c>
      <c r="AC22" s="475" t="s">
        <v>93</v>
      </c>
      <c r="AD22" s="474" t="s">
        <v>93</v>
      </c>
      <c r="AE22" s="123" t="s">
        <v>93</v>
      </c>
      <c r="AF22" s="123" t="s">
        <v>93</v>
      </c>
      <c r="AG22" s="123" t="s">
        <v>93</v>
      </c>
      <c r="AH22" s="123" t="s">
        <v>93</v>
      </c>
      <c r="AI22" s="123" t="s">
        <v>93</v>
      </c>
      <c r="AJ22" s="123" t="s">
        <v>93</v>
      </c>
      <c r="AK22" s="474" t="s">
        <v>93</v>
      </c>
      <c r="AL22" s="123" t="s">
        <v>93</v>
      </c>
      <c r="AM22" s="123" t="s">
        <v>93</v>
      </c>
      <c r="AN22" s="123" t="s">
        <v>93</v>
      </c>
      <c r="AO22" s="123" t="s">
        <v>93</v>
      </c>
      <c r="AP22" s="123" t="s">
        <v>93</v>
      </c>
      <c r="AQ22" s="123" t="s">
        <v>93</v>
      </c>
      <c r="AR22" s="474" t="s">
        <v>93</v>
      </c>
      <c r="AS22" s="123" t="s">
        <v>93</v>
      </c>
      <c r="AT22" s="123" t="s">
        <v>93</v>
      </c>
      <c r="AU22" s="123" t="s">
        <v>93</v>
      </c>
      <c r="AV22" s="123" t="s">
        <v>93</v>
      </c>
      <c r="AW22" s="123" t="s">
        <v>93</v>
      </c>
      <c r="AX22" s="123" t="s">
        <v>93</v>
      </c>
      <c r="AY22" s="474"/>
      <c r="AZ22" s="123" t="s">
        <v>93</v>
      </c>
      <c r="BA22" s="123" t="s">
        <v>93</v>
      </c>
      <c r="BB22" s="123" t="s">
        <v>93</v>
      </c>
      <c r="BC22" s="123" t="s">
        <v>93</v>
      </c>
      <c r="BD22" s="123" t="s">
        <v>93</v>
      </c>
      <c r="BE22" s="123" t="s">
        <v>93</v>
      </c>
      <c r="BF22" s="495"/>
      <c r="BG22" s="496">
        <v>1640</v>
      </c>
      <c r="BH22" s="496">
        <v>559</v>
      </c>
      <c r="BI22" s="496">
        <v>3073</v>
      </c>
      <c r="BJ22" s="496">
        <v>1108</v>
      </c>
      <c r="BK22" s="478">
        <v>556</v>
      </c>
      <c r="BL22" s="478">
        <v>189</v>
      </c>
      <c r="BM22" s="479"/>
      <c r="BN22" s="496">
        <v>820</v>
      </c>
      <c r="BO22" s="496">
        <v>528</v>
      </c>
      <c r="BP22" s="496">
        <v>1587</v>
      </c>
      <c r="BQ22" s="496">
        <v>1015</v>
      </c>
      <c r="BR22" s="478">
        <v>335</v>
      </c>
      <c r="BS22" s="478">
        <v>232</v>
      </c>
      <c r="BT22" s="479"/>
      <c r="BU22" s="496">
        <v>1077</v>
      </c>
      <c r="BV22" s="496">
        <v>202</v>
      </c>
      <c r="BW22" s="496">
        <v>2096</v>
      </c>
      <c r="BX22" s="496">
        <v>414</v>
      </c>
      <c r="BY22" s="478">
        <v>326</v>
      </c>
      <c r="BZ22" s="478">
        <v>70</v>
      </c>
      <c r="CA22" s="479"/>
      <c r="CB22" s="496">
        <v>6456</v>
      </c>
      <c r="CC22" s="496">
        <v>395</v>
      </c>
      <c r="CD22" s="496">
        <v>12810</v>
      </c>
      <c r="CE22" s="496">
        <v>715</v>
      </c>
      <c r="CF22" s="478">
        <v>1565</v>
      </c>
      <c r="CG22" s="478">
        <v>128</v>
      </c>
      <c r="CH22" s="479"/>
      <c r="CI22" s="496">
        <v>247</v>
      </c>
      <c r="CJ22" s="496">
        <v>43</v>
      </c>
      <c r="CK22" s="496">
        <v>407</v>
      </c>
      <c r="CL22" s="496">
        <v>78</v>
      </c>
      <c r="CM22" s="478">
        <v>92</v>
      </c>
      <c r="CN22" s="478">
        <v>12</v>
      </c>
      <c r="CO22" s="479"/>
      <c r="CP22" s="496">
        <v>1913</v>
      </c>
      <c r="CQ22" s="496">
        <v>613</v>
      </c>
      <c r="CR22" s="496">
        <v>3428</v>
      </c>
      <c r="CS22" s="496">
        <v>1059</v>
      </c>
      <c r="CT22" s="478">
        <v>857</v>
      </c>
      <c r="CU22" s="478">
        <v>268</v>
      </c>
      <c r="CV22" s="479"/>
      <c r="CW22" s="496">
        <v>3893</v>
      </c>
      <c r="CX22" s="496">
        <v>52</v>
      </c>
      <c r="CY22" s="496">
        <v>7229</v>
      </c>
      <c r="CZ22" s="496">
        <v>114</v>
      </c>
      <c r="DA22" s="478">
        <v>1459</v>
      </c>
      <c r="DB22" s="478">
        <v>25</v>
      </c>
      <c r="DC22" s="479"/>
      <c r="DD22" s="496">
        <v>2312</v>
      </c>
      <c r="DE22" s="496">
        <v>446</v>
      </c>
      <c r="DF22" s="496">
        <v>4763</v>
      </c>
      <c r="DG22" s="496">
        <v>936</v>
      </c>
      <c r="DH22" s="478">
        <v>1242</v>
      </c>
      <c r="DI22" s="478">
        <v>234</v>
      </c>
      <c r="DJ22" s="479"/>
      <c r="DK22" s="496">
        <v>739</v>
      </c>
      <c r="DL22" s="496">
        <v>67</v>
      </c>
      <c r="DM22" s="496">
        <v>1527</v>
      </c>
      <c r="DN22" s="496">
        <v>125</v>
      </c>
      <c r="DO22" s="478">
        <v>349</v>
      </c>
      <c r="DP22" s="478">
        <v>21</v>
      </c>
      <c r="DQ22" s="479"/>
      <c r="DR22" s="496">
        <v>80</v>
      </c>
      <c r="DS22" s="496">
        <v>5</v>
      </c>
      <c r="DT22" s="496">
        <v>215</v>
      </c>
      <c r="DU22" s="496">
        <v>11</v>
      </c>
      <c r="DV22" s="478">
        <v>53</v>
      </c>
      <c r="DW22" s="478">
        <v>5</v>
      </c>
      <c r="DX22" s="479"/>
      <c r="DY22" s="496">
        <v>3617</v>
      </c>
      <c r="DZ22" s="496">
        <v>921</v>
      </c>
      <c r="EA22" s="496">
        <v>7596</v>
      </c>
      <c r="EB22" s="496">
        <v>2020</v>
      </c>
      <c r="EC22" s="478">
        <v>1106</v>
      </c>
      <c r="ED22" s="480">
        <v>294</v>
      </c>
    </row>
    <row r="23" spans="1:137" s="7" customFormat="1" ht="13.5" x14ac:dyDescent="0.25">
      <c r="A23" s="42" t="s">
        <v>6</v>
      </c>
      <c r="B23" s="104">
        <f t="shared" si="1"/>
        <v>0</v>
      </c>
      <c r="C23" s="102">
        <f t="shared" si="0"/>
        <v>25337</v>
      </c>
      <c r="D23" s="102">
        <f t="shared" si="0"/>
        <v>4501</v>
      </c>
      <c r="E23" s="102">
        <f t="shared" si="0"/>
        <v>54208</v>
      </c>
      <c r="F23" s="102">
        <f t="shared" si="0"/>
        <v>9143</v>
      </c>
      <c r="G23" s="102">
        <f t="shared" si="0"/>
        <v>10168</v>
      </c>
      <c r="H23" s="103">
        <f t="shared" si="0"/>
        <v>1940</v>
      </c>
      <c r="I23" s="84">
        <v>0</v>
      </c>
      <c r="J23" s="12" t="s">
        <v>93</v>
      </c>
      <c r="K23" s="12" t="s">
        <v>93</v>
      </c>
      <c r="L23" s="12" t="s">
        <v>93</v>
      </c>
      <c r="M23" s="12" t="s">
        <v>93</v>
      </c>
      <c r="N23" s="12" t="s">
        <v>93</v>
      </c>
      <c r="O23" s="12" t="s">
        <v>93</v>
      </c>
      <c r="P23" s="87" t="s">
        <v>93</v>
      </c>
      <c r="Q23" s="12" t="s">
        <v>93</v>
      </c>
      <c r="R23" s="12" t="s">
        <v>93</v>
      </c>
      <c r="S23" s="12" t="s">
        <v>93</v>
      </c>
      <c r="T23" s="12" t="s">
        <v>93</v>
      </c>
      <c r="U23" s="12" t="s">
        <v>93</v>
      </c>
      <c r="V23" s="12" t="s">
        <v>93</v>
      </c>
      <c r="W23" s="87" t="s">
        <v>93</v>
      </c>
      <c r="X23" s="12" t="s">
        <v>93</v>
      </c>
      <c r="Y23" s="12" t="s">
        <v>93</v>
      </c>
      <c r="Z23" s="12" t="s">
        <v>93</v>
      </c>
      <c r="AA23" s="12" t="s">
        <v>93</v>
      </c>
      <c r="AB23" s="12" t="s">
        <v>93</v>
      </c>
      <c r="AC23" s="34" t="s">
        <v>93</v>
      </c>
      <c r="AD23" s="87" t="s">
        <v>93</v>
      </c>
      <c r="AE23" s="12" t="s">
        <v>93</v>
      </c>
      <c r="AF23" s="12" t="s">
        <v>93</v>
      </c>
      <c r="AG23" s="12" t="s">
        <v>93</v>
      </c>
      <c r="AH23" s="12" t="s">
        <v>93</v>
      </c>
      <c r="AI23" s="12" t="s">
        <v>93</v>
      </c>
      <c r="AJ23" s="12" t="s">
        <v>93</v>
      </c>
      <c r="AK23" s="87" t="s">
        <v>93</v>
      </c>
      <c r="AL23" s="12" t="s">
        <v>93</v>
      </c>
      <c r="AM23" s="12" t="s">
        <v>93</v>
      </c>
      <c r="AN23" s="12" t="s">
        <v>93</v>
      </c>
      <c r="AO23" s="12" t="s">
        <v>93</v>
      </c>
      <c r="AP23" s="12" t="s">
        <v>93</v>
      </c>
      <c r="AQ23" s="12" t="s">
        <v>93</v>
      </c>
      <c r="AR23" s="87" t="s">
        <v>93</v>
      </c>
      <c r="AS23" s="12" t="s">
        <v>93</v>
      </c>
      <c r="AT23" s="12" t="s">
        <v>93</v>
      </c>
      <c r="AU23" s="12" t="s">
        <v>93</v>
      </c>
      <c r="AV23" s="12" t="s">
        <v>93</v>
      </c>
      <c r="AW23" s="12" t="s">
        <v>93</v>
      </c>
      <c r="AX23" s="12" t="s">
        <v>93</v>
      </c>
      <c r="AY23" s="87"/>
      <c r="AZ23" s="12" t="s">
        <v>93</v>
      </c>
      <c r="BA23" s="12" t="s">
        <v>93</v>
      </c>
      <c r="BB23" s="12" t="s">
        <v>93</v>
      </c>
      <c r="BC23" s="12" t="s">
        <v>93</v>
      </c>
      <c r="BD23" s="12" t="s">
        <v>93</v>
      </c>
      <c r="BE23" s="12" t="s">
        <v>93</v>
      </c>
      <c r="BF23" s="99"/>
      <c r="BG23" s="46">
        <v>1882</v>
      </c>
      <c r="BH23" s="46">
        <v>645</v>
      </c>
      <c r="BI23" s="46">
        <v>3918</v>
      </c>
      <c r="BJ23" s="46">
        <v>1279</v>
      </c>
      <c r="BK23" s="15">
        <v>917</v>
      </c>
      <c r="BL23" s="15">
        <v>384</v>
      </c>
      <c r="BM23" s="96"/>
      <c r="BN23" s="46">
        <v>1071</v>
      </c>
      <c r="BO23" s="46">
        <v>752</v>
      </c>
      <c r="BP23" s="46">
        <v>1998</v>
      </c>
      <c r="BQ23" s="46">
        <v>1301</v>
      </c>
      <c r="BR23" s="15">
        <v>397</v>
      </c>
      <c r="BS23" s="15">
        <v>264</v>
      </c>
      <c r="BT23" s="96"/>
      <c r="BU23" s="46">
        <v>1791</v>
      </c>
      <c r="BV23" s="46">
        <v>287</v>
      </c>
      <c r="BW23" s="46">
        <v>2888</v>
      </c>
      <c r="BX23" s="46">
        <v>519</v>
      </c>
      <c r="BY23" s="15">
        <v>206</v>
      </c>
      <c r="BZ23" s="15">
        <v>29</v>
      </c>
      <c r="CA23" s="96"/>
      <c r="CB23" s="14">
        <v>7045</v>
      </c>
      <c r="CC23" s="14">
        <v>431</v>
      </c>
      <c r="CD23" s="14">
        <v>15029</v>
      </c>
      <c r="CE23" s="14">
        <v>865</v>
      </c>
      <c r="CF23" s="15">
        <v>1969</v>
      </c>
      <c r="CG23" s="15">
        <v>93</v>
      </c>
      <c r="CH23" s="96"/>
      <c r="CI23" s="46">
        <v>261</v>
      </c>
      <c r="CJ23" s="46">
        <v>57</v>
      </c>
      <c r="CK23" s="46">
        <v>511</v>
      </c>
      <c r="CL23" s="46">
        <v>95</v>
      </c>
      <c r="CM23" s="15">
        <v>147</v>
      </c>
      <c r="CN23" s="15">
        <v>46</v>
      </c>
      <c r="CO23" s="96"/>
      <c r="CP23" s="46">
        <v>1941</v>
      </c>
      <c r="CQ23" s="46">
        <v>635</v>
      </c>
      <c r="CR23" s="46">
        <v>4199</v>
      </c>
      <c r="CS23" s="46">
        <v>1292</v>
      </c>
      <c r="CT23" s="15">
        <v>1009</v>
      </c>
      <c r="CU23" s="15">
        <v>370</v>
      </c>
      <c r="CV23" s="96"/>
      <c r="CW23" s="46">
        <v>3821</v>
      </c>
      <c r="CX23" s="46">
        <v>63</v>
      </c>
      <c r="CY23" s="46">
        <v>8419</v>
      </c>
      <c r="CZ23" s="46">
        <v>135</v>
      </c>
      <c r="DA23" s="15">
        <v>1881</v>
      </c>
      <c r="DB23" s="15">
        <v>32</v>
      </c>
      <c r="DC23" s="96"/>
      <c r="DD23" s="46">
        <v>2478</v>
      </c>
      <c r="DE23" s="46">
        <v>511</v>
      </c>
      <c r="DF23" s="46">
        <v>5522</v>
      </c>
      <c r="DG23" s="46">
        <v>1072</v>
      </c>
      <c r="DH23" s="15">
        <v>1584</v>
      </c>
      <c r="DI23" s="15">
        <v>328</v>
      </c>
      <c r="DJ23" s="96"/>
      <c r="DK23" s="46">
        <v>842</v>
      </c>
      <c r="DL23" s="46">
        <v>63</v>
      </c>
      <c r="DM23" s="46">
        <v>1724</v>
      </c>
      <c r="DN23" s="46">
        <v>124</v>
      </c>
      <c r="DO23" s="15">
        <v>451</v>
      </c>
      <c r="DP23" s="15">
        <v>40</v>
      </c>
      <c r="DQ23" s="96"/>
      <c r="DR23" s="46">
        <v>107</v>
      </c>
      <c r="DS23" s="46">
        <v>6</v>
      </c>
      <c r="DT23" s="46">
        <v>222</v>
      </c>
      <c r="DU23" s="46">
        <v>11</v>
      </c>
      <c r="DV23" s="15">
        <v>44</v>
      </c>
      <c r="DW23" s="15">
        <v>3</v>
      </c>
      <c r="DX23" s="96"/>
      <c r="DY23" s="46">
        <v>4098</v>
      </c>
      <c r="DZ23" s="46">
        <v>1051</v>
      </c>
      <c r="EA23" s="46">
        <v>9778</v>
      </c>
      <c r="EB23" s="46">
        <v>2450</v>
      </c>
      <c r="EC23" s="15">
        <v>1563</v>
      </c>
      <c r="ED23" s="33">
        <v>351</v>
      </c>
    </row>
    <row r="24" spans="1:137" s="7" customFormat="1" ht="13.5" x14ac:dyDescent="0.25">
      <c r="A24" s="42" t="s">
        <v>7</v>
      </c>
      <c r="B24" s="104">
        <f t="shared" si="1"/>
        <v>0</v>
      </c>
      <c r="C24" s="102">
        <f t="shared" si="0"/>
        <v>25227</v>
      </c>
      <c r="D24" s="102">
        <f t="shared" si="0"/>
        <v>4761</v>
      </c>
      <c r="E24" s="102">
        <f t="shared" si="0"/>
        <v>60282</v>
      </c>
      <c r="F24" s="102">
        <f t="shared" si="0"/>
        <v>10248</v>
      </c>
      <c r="G24" s="102">
        <f t="shared" si="0"/>
        <v>13214</v>
      </c>
      <c r="H24" s="103">
        <f t="shared" si="0"/>
        <v>2473</v>
      </c>
      <c r="I24" s="84">
        <v>0</v>
      </c>
      <c r="J24" s="12" t="s">
        <v>93</v>
      </c>
      <c r="K24" s="12" t="s">
        <v>93</v>
      </c>
      <c r="L24" s="12" t="s">
        <v>93</v>
      </c>
      <c r="M24" s="12" t="s">
        <v>93</v>
      </c>
      <c r="N24" s="12" t="s">
        <v>93</v>
      </c>
      <c r="O24" s="12" t="s">
        <v>93</v>
      </c>
      <c r="P24" s="87" t="s">
        <v>93</v>
      </c>
      <c r="Q24" s="12" t="s">
        <v>93</v>
      </c>
      <c r="R24" s="12" t="s">
        <v>93</v>
      </c>
      <c r="S24" s="12" t="s">
        <v>93</v>
      </c>
      <c r="T24" s="12" t="s">
        <v>93</v>
      </c>
      <c r="U24" s="12" t="s">
        <v>93</v>
      </c>
      <c r="V24" s="12" t="s">
        <v>93</v>
      </c>
      <c r="W24" s="87" t="s">
        <v>93</v>
      </c>
      <c r="X24" s="12" t="s">
        <v>93</v>
      </c>
      <c r="Y24" s="12" t="s">
        <v>93</v>
      </c>
      <c r="Z24" s="12" t="s">
        <v>93</v>
      </c>
      <c r="AA24" s="12" t="s">
        <v>93</v>
      </c>
      <c r="AB24" s="12" t="s">
        <v>93</v>
      </c>
      <c r="AC24" s="34" t="s">
        <v>93</v>
      </c>
      <c r="AD24" s="87" t="s">
        <v>93</v>
      </c>
      <c r="AE24" s="12" t="s">
        <v>93</v>
      </c>
      <c r="AF24" s="12" t="s">
        <v>93</v>
      </c>
      <c r="AG24" s="12" t="s">
        <v>93</v>
      </c>
      <c r="AH24" s="12" t="s">
        <v>93</v>
      </c>
      <c r="AI24" s="12" t="s">
        <v>93</v>
      </c>
      <c r="AJ24" s="12" t="s">
        <v>93</v>
      </c>
      <c r="AK24" s="87" t="s">
        <v>93</v>
      </c>
      <c r="AL24" s="12" t="s">
        <v>93</v>
      </c>
      <c r="AM24" s="12" t="s">
        <v>93</v>
      </c>
      <c r="AN24" s="12" t="s">
        <v>93</v>
      </c>
      <c r="AO24" s="12" t="s">
        <v>93</v>
      </c>
      <c r="AP24" s="12" t="s">
        <v>93</v>
      </c>
      <c r="AQ24" s="12" t="s">
        <v>93</v>
      </c>
      <c r="AR24" s="87" t="s">
        <v>93</v>
      </c>
      <c r="AS24" s="12" t="s">
        <v>93</v>
      </c>
      <c r="AT24" s="12" t="s">
        <v>93</v>
      </c>
      <c r="AU24" s="12" t="s">
        <v>93</v>
      </c>
      <c r="AV24" s="12" t="s">
        <v>93</v>
      </c>
      <c r="AW24" s="12" t="s">
        <v>93</v>
      </c>
      <c r="AX24" s="12" t="s">
        <v>93</v>
      </c>
      <c r="AY24" s="87"/>
      <c r="AZ24" s="12" t="s">
        <v>93</v>
      </c>
      <c r="BA24" s="12" t="s">
        <v>93</v>
      </c>
      <c r="BB24" s="12" t="s">
        <v>93</v>
      </c>
      <c r="BC24" s="12" t="s">
        <v>93</v>
      </c>
      <c r="BD24" s="12" t="s">
        <v>93</v>
      </c>
      <c r="BE24" s="12" t="s">
        <v>93</v>
      </c>
      <c r="BF24" s="99"/>
      <c r="BG24" s="14">
        <v>1794</v>
      </c>
      <c r="BH24" s="14">
        <v>610</v>
      </c>
      <c r="BI24" s="14">
        <v>4167</v>
      </c>
      <c r="BJ24" s="14">
        <v>1351</v>
      </c>
      <c r="BK24" s="15">
        <v>1444</v>
      </c>
      <c r="BL24" s="15">
        <v>581</v>
      </c>
      <c r="BM24" s="96"/>
      <c r="BN24" s="14">
        <v>1138</v>
      </c>
      <c r="BO24" s="14">
        <v>785</v>
      </c>
      <c r="BP24" s="14">
        <v>2330</v>
      </c>
      <c r="BQ24" s="14">
        <v>1508</v>
      </c>
      <c r="BR24" s="15">
        <v>533</v>
      </c>
      <c r="BS24" s="15">
        <v>364</v>
      </c>
      <c r="BT24" s="96"/>
      <c r="BU24" s="14">
        <v>1234</v>
      </c>
      <c r="BV24" s="14">
        <v>209</v>
      </c>
      <c r="BW24" s="14">
        <v>3228</v>
      </c>
      <c r="BX24" s="14">
        <v>524</v>
      </c>
      <c r="BY24" s="15">
        <v>187</v>
      </c>
      <c r="BZ24" s="15">
        <v>21</v>
      </c>
      <c r="CA24" s="96"/>
      <c r="CB24" s="14">
        <v>7446</v>
      </c>
      <c r="CC24" s="14">
        <v>451</v>
      </c>
      <c r="CD24" s="14">
        <v>17093</v>
      </c>
      <c r="CE24" s="14">
        <v>1010</v>
      </c>
      <c r="CF24" s="15">
        <v>2556</v>
      </c>
      <c r="CG24" s="15">
        <v>149</v>
      </c>
      <c r="CH24" s="96"/>
      <c r="CI24" s="14">
        <v>240</v>
      </c>
      <c r="CJ24" s="14">
        <v>70</v>
      </c>
      <c r="CK24" s="14">
        <v>588</v>
      </c>
      <c r="CL24" s="14">
        <v>145</v>
      </c>
      <c r="CM24" s="15">
        <v>186</v>
      </c>
      <c r="CN24" s="15">
        <v>38</v>
      </c>
      <c r="CO24" s="96"/>
      <c r="CP24" s="46">
        <v>2010</v>
      </c>
      <c r="CQ24" s="46">
        <v>681</v>
      </c>
      <c r="CR24" s="46">
        <v>4497</v>
      </c>
      <c r="CS24" s="46">
        <v>1392</v>
      </c>
      <c r="CT24" s="15">
        <v>1307</v>
      </c>
      <c r="CU24" s="15">
        <v>426</v>
      </c>
      <c r="CV24" s="96"/>
      <c r="CW24" s="14">
        <v>3920</v>
      </c>
      <c r="CX24" s="14">
        <v>71</v>
      </c>
      <c r="CY24" s="14">
        <v>8821</v>
      </c>
      <c r="CZ24" s="14">
        <v>132</v>
      </c>
      <c r="DA24" s="15">
        <v>2392</v>
      </c>
      <c r="DB24" s="15">
        <v>35</v>
      </c>
      <c r="DC24" s="96"/>
      <c r="DD24" s="46">
        <v>2370</v>
      </c>
      <c r="DE24" s="46">
        <v>501</v>
      </c>
      <c r="DF24" s="46">
        <v>5961</v>
      </c>
      <c r="DG24" s="46">
        <v>1212</v>
      </c>
      <c r="DH24" s="15">
        <v>1800</v>
      </c>
      <c r="DI24" s="15">
        <v>340</v>
      </c>
      <c r="DJ24" s="96"/>
      <c r="DK24" s="46">
        <v>960</v>
      </c>
      <c r="DL24" s="46">
        <v>80</v>
      </c>
      <c r="DM24" s="46">
        <v>2046</v>
      </c>
      <c r="DN24" s="46">
        <v>146</v>
      </c>
      <c r="DO24" s="15">
        <v>490</v>
      </c>
      <c r="DP24" s="15">
        <v>40</v>
      </c>
      <c r="DQ24" s="96"/>
      <c r="DR24" s="14">
        <v>126</v>
      </c>
      <c r="DS24" s="14">
        <v>5</v>
      </c>
      <c r="DT24" s="14">
        <v>278</v>
      </c>
      <c r="DU24" s="14">
        <v>11</v>
      </c>
      <c r="DV24" s="15">
        <v>16</v>
      </c>
      <c r="DW24" s="15">
        <v>2</v>
      </c>
      <c r="DX24" s="96"/>
      <c r="DY24" s="46">
        <v>3989</v>
      </c>
      <c r="DZ24" s="46">
        <v>1298</v>
      </c>
      <c r="EA24" s="46">
        <v>11273</v>
      </c>
      <c r="EB24" s="46">
        <v>2817</v>
      </c>
      <c r="EC24" s="15">
        <v>2303</v>
      </c>
      <c r="ED24" s="33">
        <v>477</v>
      </c>
    </row>
    <row r="25" spans="1:137" s="7" customFormat="1" ht="14.25" thickBot="1" x14ac:dyDescent="0.3">
      <c r="A25" s="43" t="s">
        <v>8</v>
      </c>
      <c r="B25" s="105">
        <f t="shared" si="1"/>
        <v>0</v>
      </c>
      <c r="C25" s="106">
        <f t="shared" si="0"/>
        <v>26994</v>
      </c>
      <c r="D25" s="106">
        <f t="shared" si="0"/>
        <v>5143</v>
      </c>
      <c r="E25" s="106">
        <f t="shared" si="0"/>
        <v>62862</v>
      </c>
      <c r="F25" s="106">
        <f t="shared" si="0"/>
        <v>11014</v>
      </c>
      <c r="G25" s="106">
        <f t="shared" si="0"/>
        <v>15960</v>
      </c>
      <c r="H25" s="107">
        <f t="shared" si="0"/>
        <v>2922</v>
      </c>
      <c r="I25" s="85">
        <v>0</v>
      </c>
      <c r="J25" s="16" t="s">
        <v>93</v>
      </c>
      <c r="K25" s="16" t="s">
        <v>93</v>
      </c>
      <c r="L25" s="16" t="s">
        <v>93</v>
      </c>
      <c r="M25" s="16" t="s">
        <v>93</v>
      </c>
      <c r="N25" s="16" t="s">
        <v>93</v>
      </c>
      <c r="O25" s="16" t="s">
        <v>93</v>
      </c>
      <c r="P25" s="88" t="s">
        <v>93</v>
      </c>
      <c r="Q25" s="16" t="s">
        <v>93</v>
      </c>
      <c r="R25" s="16" t="s">
        <v>93</v>
      </c>
      <c r="S25" s="16" t="s">
        <v>93</v>
      </c>
      <c r="T25" s="16" t="s">
        <v>93</v>
      </c>
      <c r="U25" s="16" t="s">
        <v>93</v>
      </c>
      <c r="V25" s="16" t="s">
        <v>93</v>
      </c>
      <c r="W25" s="88" t="s">
        <v>93</v>
      </c>
      <c r="X25" s="16" t="s">
        <v>93</v>
      </c>
      <c r="Y25" s="16" t="s">
        <v>93</v>
      </c>
      <c r="Z25" s="16" t="s">
        <v>93</v>
      </c>
      <c r="AA25" s="16" t="s">
        <v>93</v>
      </c>
      <c r="AB25" s="16" t="s">
        <v>93</v>
      </c>
      <c r="AC25" s="36" t="s">
        <v>93</v>
      </c>
      <c r="AD25" s="88" t="s">
        <v>93</v>
      </c>
      <c r="AE25" s="16" t="s">
        <v>93</v>
      </c>
      <c r="AF25" s="16" t="s">
        <v>93</v>
      </c>
      <c r="AG25" s="16" t="s">
        <v>93</v>
      </c>
      <c r="AH25" s="16" t="s">
        <v>93</v>
      </c>
      <c r="AI25" s="16" t="s">
        <v>93</v>
      </c>
      <c r="AJ25" s="16" t="s">
        <v>93</v>
      </c>
      <c r="AK25" s="88" t="s">
        <v>93</v>
      </c>
      <c r="AL25" s="16" t="s">
        <v>93</v>
      </c>
      <c r="AM25" s="16" t="s">
        <v>93</v>
      </c>
      <c r="AN25" s="16" t="s">
        <v>93</v>
      </c>
      <c r="AO25" s="16" t="s">
        <v>93</v>
      </c>
      <c r="AP25" s="16" t="s">
        <v>93</v>
      </c>
      <c r="AQ25" s="16" t="s">
        <v>93</v>
      </c>
      <c r="AR25" s="88" t="s">
        <v>93</v>
      </c>
      <c r="AS25" s="16" t="s">
        <v>93</v>
      </c>
      <c r="AT25" s="16" t="s">
        <v>93</v>
      </c>
      <c r="AU25" s="16" t="s">
        <v>93</v>
      </c>
      <c r="AV25" s="16" t="s">
        <v>93</v>
      </c>
      <c r="AW25" s="16" t="s">
        <v>93</v>
      </c>
      <c r="AX25" s="16" t="s">
        <v>93</v>
      </c>
      <c r="AY25" s="88"/>
      <c r="AZ25" s="16" t="s">
        <v>93</v>
      </c>
      <c r="BA25" s="16" t="s">
        <v>93</v>
      </c>
      <c r="BB25" s="16" t="s">
        <v>93</v>
      </c>
      <c r="BC25" s="16" t="s">
        <v>93</v>
      </c>
      <c r="BD25" s="16" t="s">
        <v>93</v>
      </c>
      <c r="BE25" s="16" t="s">
        <v>93</v>
      </c>
      <c r="BF25" s="100"/>
      <c r="BG25" s="91">
        <v>1875</v>
      </c>
      <c r="BH25" s="91">
        <v>653</v>
      </c>
      <c r="BI25" s="91">
        <v>4373</v>
      </c>
      <c r="BJ25" s="91">
        <v>1425</v>
      </c>
      <c r="BK25" s="92">
        <v>1383</v>
      </c>
      <c r="BL25" s="92">
        <v>498</v>
      </c>
      <c r="BM25" s="97"/>
      <c r="BN25" s="91">
        <v>1227</v>
      </c>
      <c r="BO25" s="91">
        <v>865</v>
      </c>
      <c r="BP25" s="91">
        <v>2569</v>
      </c>
      <c r="BQ25" s="91">
        <v>1761</v>
      </c>
      <c r="BR25" s="92">
        <v>595</v>
      </c>
      <c r="BS25" s="92">
        <v>410</v>
      </c>
      <c r="BT25" s="97"/>
      <c r="BU25" s="91">
        <v>1357</v>
      </c>
      <c r="BV25" s="91">
        <v>230</v>
      </c>
      <c r="BW25" s="91">
        <v>3303</v>
      </c>
      <c r="BX25" s="91">
        <v>485</v>
      </c>
      <c r="BY25" s="92">
        <v>400</v>
      </c>
      <c r="BZ25" s="92">
        <v>33</v>
      </c>
      <c r="CA25" s="97"/>
      <c r="CB25" s="91">
        <v>8115</v>
      </c>
      <c r="CC25" s="91">
        <v>491</v>
      </c>
      <c r="CD25" s="91">
        <v>18140</v>
      </c>
      <c r="CE25" s="91">
        <v>1080</v>
      </c>
      <c r="CF25" s="92">
        <v>3495</v>
      </c>
      <c r="CG25" s="92">
        <v>206</v>
      </c>
      <c r="CH25" s="97"/>
      <c r="CI25" s="91">
        <v>304</v>
      </c>
      <c r="CJ25" s="91">
        <v>108</v>
      </c>
      <c r="CK25" s="91">
        <v>619</v>
      </c>
      <c r="CL25" s="91">
        <v>176</v>
      </c>
      <c r="CM25" s="92">
        <v>203</v>
      </c>
      <c r="CN25" s="92">
        <v>56</v>
      </c>
      <c r="CO25" s="97"/>
      <c r="CP25" s="91">
        <v>2184</v>
      </c>
      <c r="CQ25" s="91">
        <v>771</v>
      </c>
      <c r="CR25" s="91">
        <v>4660</v>
      </c>
      <c r="CS25" s="91">
        <v>1507</v>
      </c>
      <c r="CT25" s="92">
        <v>1489</v>
      </c>
      <c r="CU25" s="92">
        <v>518</v>
      </c>
      <c r="CV25" s="97"/>
      <c r="CW25" s="91">
        <v>4426</v>
      </c>
      <c r="CX25" s="91">
        <v>112</v>
      </c>
      <c r="CY25" s="91">
        <v>9503</v>
      </c>
      <c r="CZ25" s="91">
        <v>212</v>
      </c>
      <c r="DA25" s="92">
        <v>2640</v>
      </c>
      <c r="DB25" s="92">
        <v>33</v>
      </c>
      <c r="DC25" s="97"/>
      <c r="DD25" s="93">
        <v>2336</v>
      </c>
      <c r="DE25" s="93">
        <v>500</v>
      </c>
      <c r="DF25" s="93">
        <v>5815</v>
      </c>
      <c r="DG25" s="93">
        <v>1125</v>
      </c>
      <c r="DH25" s="92">
        <v>1988</v>
      </c>
      <c r="DI25" s="92">
        <v>429</v>
      </c>
      <c r="DJ25" s="97"/>
      <c r="DK25" s="93">
        <v>809</v>
      </c>
      <c r="DL25" s="93">
        <v>66</v>
      </c>
      <c r="DM25" s="93">
        <v>2017</v>
      </c>
      <c r="DN25" s="93">
        <v>142</v>
      </c>
      <c r="DO25" s="92">
        <v>548</v>
      </c>
      <c r="DP25" s="92">
        <v>40</v>
      </c>
      <c r="DQ25" s="97"/>
      <c r="DR25" s="91">
        <v>133</v>
      </c>
      <c r="DS25" s="91">
        <v>6</v>
      </c>
      <c r="DT25" s="91">
        <v>305</v>
      </c>
      <c r="DU25" s="91">
        <v>14</v>
      </c>
      <c r="DV25" s="92">
        <v>12</v>
      </c>
      <c r="DW25" s="92">
        <v>0</v>
      </c>
      <c r="DX25" s="97"/>
      <c r="DY25" s="91">
        <v>4228</v>
      </c>
      <c r="DZ25" s="91">
        <v>1341</v>
      </c>
      <c r="EA25" s="91">
        <v>11558</v>
      </c>
      <c r="EB25" s="91">
        <v>3087</v>
      </c>
      <c r="EC25" s="92">
        <v>3207</v>
      </c>
      <c r="ED25" s="94">
        <v>699</v>
      </c>
    </row>
    <row r="26" spans="1:137" s="7" customFormat="1" ht="13.5" x14ac:dyDescent="0.3">
      <c r="A26" s="47" t="s">
        <v>9</v>
      </c>
      <c r="B26" s="108">
        <f>I26+P26+AD26+AK26+AR26+AY26+W26</f>
        <v>0</v>
      </c>
      <c r="C26" s="109">
        <f t="shared" ref="C26:H63" si="2">J26+Q26+AE26+AL26+AS26+AZ26+X26</f>
        <v>29381</v>
      </c>
      <c r="D26" s="109">
        <f t="shared" si="2"/>
        <v>5635</v>
      </c>
      <c r="E26" s="109">
        <f t="shared" si="2"/>
        <v>68178</v>
      </c>
      <c r="F26" s="109">
        <f t="shared" si="2"/>
        <v>12452</v>
      </c>
      <c r="G26" s="109">
        <f t="shared" si="2"/>
        <v>18037</v>
      </c>
      <c r="H26" s="110">
        <f t="shared" si="2"/>
        <v>3229</v>
      </c>
      <c r="I26" s="86">
        <v>0</v>
      </c>
      <c r="J26" s="18">
        <v>3375</v>
      </c>
      <c r="K26" s="18">
        <v>954</v>
      </c>
      <c r="L26" s="18">
        <v>8099</v>
      </c>
      <c r="M26" s="18">
        <v>2050</v>
      </c>
      <c r="N26" s="19">
        <v>2041</v>
      </c>
      <c r="O26" s="19">
        <v>492</v>
      </c>
      <c r="P26" s="89">
        <v>0</v>
      </c>
      <c r="Q26" s="48">
        <v>8828</v>
      </c>
      <c r="R26" s="48">
        <v>581</v>
      </c>
      <c r="S26" s="20">
        <v>20152</v>
      </c>
      <c r="T26" s="20">
        <v>1255</v>
      </c>
      <c r="U26" s="17">
        <v>4027</v>
      </c>
      <c r="V26" s="17">
        <v>273</v>
      </c>
      <c r="W26" s="89">
        <v>0</v>
      </c>
      <c r="X26" s="20">
        <v>4643</v>
      </c>
      <c r="Y26" s="20">
        <v>1555</v>
      </c>
      <c r="Z26" s="20">
        <v>12220</v>
      </c>
      <c r="AA26" s="20">
        <v>3678</v>
      </c>
      <c r="AB26" s="17">
        <v>3484</v>
      </c>
      <c r="AC26" s="37">
        <v>827</v>
      </c>
      <c r="AD26" s="89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89">
        <v>0</v>
      </c>
      <c r="AL26" s="20">
        <v>8362</v>
      </c>
      <c r="AM26" s="20">
        <v>1041</v>
      </c>
      <c r="AN26" s="20">
        <v>18055</v>
      </c>
      <c r="AO26" s="20">
        <v>2076</v>
      </c>
      <c r="AP26" s="17">
        <v>5645</v>
      </c>
      <c r="AQ26" s="17">
        <v>770</v>
      </c>
      <c r="AR26" s="89">
        <v>0</v>
      </c>
      <c r="AS26" s="20">
        <v>2621</v>
      </c>
      <c r="AT26" s="20">
        <v>513</v>
      </c>
      <c r="AU26" s="20">
        <v>6275</v>
      </c>
      <c r="AV26" s="20">
        <v>1217</v>
      </c>
      <c r="AW26" s="17">
        <v>1857</v>
      </c>
      <c r="AX26" s="17">
        <v>313</v>
      </c>
      <c r="AY26" s="89"/>
      <c r="AZ26" s="48">
        <v>1552</v>
      </c>
      <c r="BA26" s="48">
        <v>991</v>
      </c>
      <c r="BB26" s="20">
        <v>3377</v>
      </c>
      <c r="BC26" s="20">
        <v>2176</v>
      </c>
      <c r="BD26" s="17">
        <v>983</v>
      </c>
      <c r="BE26" s="37">
        <v>554</v>
      </c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</row>
    <row r="27" spans="1:137" s="7" customFormat="1" ht="13.5" x14ac:dyDescent="0.3">
      <c r="A27" s="42" t="s">
        <v>10</v>
      </c>
      <c r="B27" s="104">
        <f t="shared" ref="B27:B63" si="3">I27+P27+AD27+AK27+AR27+AY27+W27</f>
        <v>0</v>
      </c>
      <c r="C27" s="102">
        <f t="shared" si="2"/>
        <v>27562</v>
      </c>
      <c r="D27" s="102">
        <f t="shared" si="2"/>
        <v>5571</v>
      </c>
      <c r="E27" s="102">
        <f t="shared" si="2"/>
        <v>69962</v>
      </c>
      <c r="F27" s="102">
        <f t="shared" si="2"/>
        <v>13341</v>
      </c>
      <c r="G27" s="102">
        <f t="shared" si="2"/>
        <v>18701</v>
      </c>
      <c r="H27" s="103">
        <f t="shared" si="2"/>
        <v>3403</v>
      </c>
      <c r="I27" s="84">
        <v>0</v>
      </c>
      <c r="J27" s="22">
        <v>3355</v>
      </c>
      <c r="K27" s="22">
        <v>1077</v>
      </c>
      <c r="L27" s="22">
        <v>8392</v>
      </c>
      <c r="M27" s="22">
        <v>2359</v>
      </c>
      <c r="N27" s="23">
        <v>1917</v>
      </c>
      <c r="O27" s="23">
        <v>476</v>
      </c>
      <c r="P27" s="90">
        <v>0</v>
      </c>
      <c r="Q27" s="14">
        <v>8485</v>
      </c>
      <c r="R27" s="14">
        <v>741</v>
      </c>
      <c r="S27" s="14">
        <v>21681</v>
      </c>
      <c r="T27" s="14">
        <v>1764</v>
      </c>
      <c r="U27" s="15">
        <v>4299</v>
      </c>
      <c r="V27" s="15">
        <v>297</v>
      </c>
      <c r="W27" s="90">
        <v>0</v>
      </c>
      <c r="X27" s="14">
        <v>4064</v>
      </c>
      <c r="Y27" s="14">
        <v>1418</v>
      </c>
      <c r="Z27" s="14">
        <v>11512</v>
      </c>
      <c r="AA27" s="14">
        <v>3656</v>
      </c>
      <c r="AB27" s="15">
        <v>3779</v>
      </c>
      <c r="AC27" s="33">
        <v>909</v>
      </c>
      <c r="AD27" s="90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90">
        <v>0</v>
      </c>
      <c r="AL27" s="14">
        <v>7819</v>
      </c>
      <c r="AM27" s="14">
        <v>902</v>
      </c>
      <c r="AN27" s="14">
        <v>18697</v>
      </c>
      <c r="AO27" s="14">
        <v>2172</v>
      </c>
      <c r="AP27" s="15">
        <v>5707</v>
      </c>
      <c r="AQ27" s="15">
        <v>695</v>
      </c>
      <c r="AR27" s="90">
        <v>0</v>
      </c>
      <c r="AS27" s="14">
        <v>2395</v>
      </c>
      <c r="AT27" s="14">
        <v>495</v>
      </c>
      <c r="AU27" s="14">
        <v>6368</v>
      </c>
      <c r="AV27" s="14">
        <v>1270</v>
      </c>
      <c r="AW27" s="15">
        <v>2041</v>
      </c>
      <c r="AX27" s="15">
        <v>433</v>
      </c>
      <c r="AY27" s="90"/>
      <c r="AZ27" s="46">
        <v>1444</v>
      </c>
      <c r="BA27" s="46">
        <v>938</v>
      </c>
      <c r="BB27" s="14">
        <v>3312</v>
      </c>
      <c r="BC27" s="14">
        <v>2120</v>
      </c>
      <c r="BD27" s="15">
        <v>958</v>
      </c>
      <c r="BE27" s="33">
        <v>593</v>
      </c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</row>
    <row r="28" spans="1:137" s="7" customFormat="1" ht="13.5" x14ac:dyDescent="0.3">
      <c r="A28" s="42" t="s">
        <v>11</v>
      </c>
      <c r="B28" s="104">
        <f t="shared" si="3"/>
        <v>0</v>
      </c>
      <c r="C28" s="102">
        <f t="shared" si="2"/>
        <v>28460</v>
      </c>
      <c r="D28" s="102">
        <f t="shared" si="2"/>
        <v>6130</v>
      </c>
      <c r="E28" s="102">
        <f t="shared" si="2"/>
        <v>70364</v>
      </c>
      <c r="F28" s="102">
        <f t="shared" si="2"/>
        <v>13959</v>
      </c>
      <c r="G28" s="102">
        <f t="shared" si="2"/>
        <v>20669</v>
      </c>
      <c r="H28" s="103">
        <f t="shared" si="2"/>
        <v>3945</v>
      </c>
      <c r="I28" s="84">
        <v>0</v>
      </c>
      <c r="J28" s="22">
        <v>3174</v>
      </c>
      <c r="K28" s="22">
        <v>1081</v>
      </c>
      <c r="L28" s="22">
        <v>8282</v>
      </c>
      <c r="M28" s="22">
        <v>2498</v>
      </c>
      <c r="N28" s="23">
        <v>2283</v>
      </c>
      <c r="O28" s="23">
        <v>577</v>
      </c>
      <c r="P28" s="90">
        <v>0</v>
      </c>
      <c r="Q28" s="14">
        <v>8322</v>
      </c>
      <c r="R28" s="14">
        <v>771</v>
      </c>
      <c r="S28" s="14">
        <v>20751</v>
      </c>
      <c r="T28" s="14">
        <v>1604</v>
      </c>
      <c r="U28" s="15">
        <v>4509</v>
      </c>
      <c r="V28" s="15">
        <v>356</v>
      </c>
      <c r="W28" s="90">
        <v>0</v>
      </c>
      <c r="X28" s="14">
        <v>4553</v>
      </c>
      <c r="Y28" s="14">
        <v>1653</v>
      </c>
      <c r="Z28" s="14">
        <v>12583</v>
      </c>
      <c r="AA28" s="14">
        <v>4148</v>
      </c>
      <c r="AB28" s="15">
        <v>3958</v>
      </c>
      <c r="AC28" s="33">
        <v>1061</v>
      </c>
      <c r="AD28" s="90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90">
        <v>0</v>
      </c>
      <c r="AL28" s="14">
        <v>8264</v>
      </c>
      <c r="AM28" s="14">
        <v>1086</v>
      </c>
      <c r="AN28" s="14">
        <v>19041</v>
      </c>
      <c r="AO28" s="14">
        <v>2275</v>
      </c>
      <c r="AP28" s="15">
        <v>6600</v>
      </c>
      <c r="AQ28" s="15">
        <v>876</v>
      </c>
      <c r="AR28" s="90">
        <v>0</v>
      </c>
      <c r="AS28" s="14">
        <v>2620</v>
      </c>
      <c r="AT28" s="14">
        <v>604</v>
      </c>
      <c r="AU28" s="14">
        <v>6345</v>
      </c>
      <c r="AV28" s="14">
        <v>1310</v>
      </c>
      <c r="AW28" s="15">
        <v>2337</v>
      </c>
      <c r="AX28" s="15">
        <v>466</v>
      </c>
      <c r="AY28" s="90"/>
      <c r="AZ28" s="14">
        <v>1527</v>
      </c>
      <c r="BA28" s="14">
        <v>935</v>
      </c>
      <c r="BB28" s="14">
        <v>3362</v>
      </c>
      <c r="BC28" s="14">
        <v>2124</v>
      </c>
      <c r="BD28" s="15">
        <v>982</v>
      </c>
      <c r="BE28" s="33">
        <v>609</v>
      </c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</row>
    <row r="29" spans="1:137" s="7" customFormat="1" ht="13.5" x14ac:dyDescent="0.3">
      <c r="A29" s="42" t="s">
        <v>12</v>
      </c>
      <c r="B29" s="104">
        <f t="shared" si="3"/>
        <v>0</v>
      </c>
      <c r="C29" s="102">
        <f t="shared" si="2"/>
        <v>32588</v>
      </c>
      <c r="D29" s="102">
        <f t="shared" si="2"/>
        <v>7320</v>
      </c>
      <c r="E29" s="102">
        <f t="shared" si="2"/>
        <v>75117</v>
      </c>
      <c r="F29" s="102">
        <f t="shared" si="2"/>
        <v>15565</v>
      </c>
      <c r="G29" s="102">
        <f t="shared" si="2"/>
        <v>21019</v>
      </c>
      <c r="H29" s="103">
        <f t="shared" si="2"/>
        <v>4135</v>
      </c>
      <c r="I29" s="84">
        <v>0</v>
      </c>
      <c r="J29" s="22">
        <v>3574</v>
      </c>
      <c r="K29" s="22">
        <v>1252</v>
      </c>
      <c r="L29" s="22">
        <v>8682</v>
      </c>
      <c r="M29" s="22">
        <v>2681</v>
      </c>
      <c r="N29" s="23">
        <v>2298</v>
      </c>
      <c r="O29" s="23">
        <v>663</v>
      </c>
      <c r="P29" s="90">
        <v>0</v>
      </c>
      <c r="Q29" s="14">
        <v>8952</v>
      </c>
      <c r="R29" s="14">
        <v>879</v>
      </c>
      <c r="S29" s="14">
        <v>21228</v>
      </c>
      <c r="T29" s="14">
        <v>1827</v>
      </c>
      <c r="U29" s="15">
        <v>5037</v>
      </c>
      <c r="V29" s="15">
        <v>417</v>
      </c>
      <c r="W29" s="90">
        <v>0</v>
      </c>
      <c r="X29" s="14">
        <v>4972</v>
      </c>
      <c r="Y29" s="14">
        <v>1939</v>
      </c>
      <c r="Z29" s="14">
        <v>12568</v>
      </c>
      <c r="AA29" s="14">
        <v>4419</v>
      </c>
      <c r="AB29" s="15">
        <v>3484</v>
      </c>
      <c r="AC29" s="33">
        <v>1143</v>
      </c>
      <c r="AD29" s="90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90">
        <v>0</v>
      </c>
      <c r="AL29" s="14">
        <v>10229</v>
      </c>
      <c r="AM29" s="14">
        <v>1346</v>
      </c>
      <c r="AN29" s="14">
        <v>21926</v>
      </c>
      <c r="AO29" s="14">
        <v>2736</v>
      </c>
      <c r="AP29" s="15">
        <v>6997</v>
      </c>
      <c r="AQ29" s="15">
        <v>775</v>
      </c>
      <c r="AR29" s="90">
        <v>0</v>
      </c>
      <c r="AS29" s="14">
        <v>3017</v>
      </c>
      <c r="AT29" s="14">
        <v>711</v>
      </c>
      <c r="AU29" s="14">
        <v>6876</v>
      </c>
      <c r="AV29" s="14">
        <v>1504</v>
      </c>
      <c r="AW29" s="15">
        <v>2116</v>
      </c>
      <c r="AX29" s="15">
        <v>441</v>
      </c>
      <c r="AY29" s="90"/>
      <c r="AZ29" s="14">
        <v>1844</v>
      </c>
      <c r="BA29" s="14">
        <v>1193</v>
      </c>
      <c r="BB29" s="14">
        <v>3837</v>
      </c>
      <c r="BC29" s="14">
        <v>2398</v>
      </c>
      <c r="BD29" s="15">
        <v>1087</v>
      </c>
      <c r="BE29" s="33">
        <v>696</v>
      </c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</row>
    <row r="30" spans="1:137" s="7" customFormat="1" ht="13.5" x14ac:dyDescent="0.3">
      <c r="A30" s="42" t="s">
        <v>13</v>
      </c>
      <c r="B30" s="104">
        <f t="shared" si="3"/>
        <v>0</v>
      </c>
      <c r="C30" s="102">
        <f t="shared" si="2"/>
        <v>33138</v>
      </c>
      <c r="D30" s="102">
        <f t="shared" si="2"/>
        <v>7898</v>
      </c>
      <c r="E30" s="102">
        <f t="shared" si="2"/>
        <v>81171</v>
      </c>
      <c r="F30" s="102">
        <f t="shared" si="2"/>
        <v>17563</v>
      </c>
      <c r="G30" s="102">
        <f t="shared" si="2"/>
        <v>21292</v>
      </c>
      <c r="H30" s="103">
        <f t="shared" si="2"/>
        <v>4428</v>
      </c>
      <c r="I30" s="84">
        <v>0</v>
      </c>
      <c r="J30" s="22">
        <v>3572</v>
      </c>
      <c r="K30" s="22">
        <v>1336</v>
      </c>
      <c r="L30" s="22">
        <v>8962</v>
      </c>
      <c r="M30" s="22">
        <v>2894</v>
      </c>
      <c r="N30" s="23">
        <v>2240</v>
      </c>
      <c r="O30" s="23">
        <v>739</v>
      </c>
      <c r="P30" s="90">
        <v>0</v>
      </c>
      <c r="Q30" s="14">
        <v>9348</v>
      </c>
      <c r="R30" s="14">
        <v>991</v>
      </c>
      <c r="S30" s="14">
        <v>22934</v>
      </c>
      <c r="T30" s="14">
        <v>2152</v>
      </c>
      <c r="U30" s="15">
        <v>4945</v>
      </c>
      <c r="V30" s="15">
        <v>460</v>
      </c>
      <c r="W30" s="90">
        <v>0</v>
      </c>
      <c r="X30" s="14">
        <v>4915</v>
      </c>
      <c r="Y30" s="14">
        <v>2034</v>
      </c>
      <c r="Z30" s="14">
        <v>13660</v>
      </c>
      <c r="AA30" s="14">
        <v>5063</v>
      </c>
      <c r="AB30" s="15">
        <v>3511</v>
      </c>
      <c r="AC30" s="33">
        <v>1119</v>
      </c>
      <c r="AD30" s="90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90">
        <v>0</v>
      </c>
      <c r="AL30" s="14">
        <v>10222</v>
      </c>
      <c r="AM30" s="14">
        <v>1469</v>
      </c>
      <c r="AN30" s="14">
        <v>23859</v>
      </c>
      <c r="AO30" s="14">
        <v>3120</v>
      </c>
      <c r="AP30" s="15">
        <v>7141</v>
      </c>
      <c r="AQ30" s="15">
        <v>894</v>
      </c>
      <c r="AR30" s="90">
        <v>0</v>
      </c>
      <c r="AS30" s="14">
        <v>3077</v>
      </c>
      <c r="AT30" s="14">
        <v>734</v>
      </c>
      <c r="AU30" s="14">
        <v>7549</v>
      </c>
      <c r="AV30" s="14">
        <v>1659</v>
      </c>
      <c r="AW30" s="15">
        <v>2325</v>
      </c>
      <c r="AX30" s="15">
        <v>498</v>
      </c>
      <c r="AY30" s="90"/>
      <c r="AZ30" s="14">
        <v>2004</v>
      </c>
      <c r="BA30" s="14">
        <v>1334</v>
      </c>
      <c r="BB30" s="14">
        <v>4207</v>
      </c>
      <c r="BC30" s="14">
        <v>2675</v>
      </c>
      <c r="BD30" s="15">
        <v>1130</v>
      </c>
      <c r="BE30" s="33">
        <v>718</v>
      </c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</row>
    <row r="31" spans="1:137" s="7" customFormat="1" ht="14.25" thickBot="1" x14ac:dyDescent="0.35">
      <c r="A31" s="503" t="s">
        <v>14</v>
      </c>
      <c r="B31" s="497">
        <f t="shared" si="3"/>
        <v>0</v>
      </c>
      <c r="C31" s="483">
        <f t="shared" si="2"/>
        <v>35276</v>
      </c>
      <c r="D31" s="483">
        <f t="shared" si="2"/>
        <v>8718</v>
      </c>
      <c r="E31" s="483">
        <f t="shared" si="2"/>
        <v>86911</v>
      </c>
      <c r="F31" s="483">
        <f t="shared" si="2"/>
        <v>19560</v>
      </c>
      <c r="G31" s="483">
        <f t="shared" si="2"/>
        <v>22269</v>
      </c>
      <c r="H31" s="484">
        <f t="shared" si="2"/>
        <v>5036</v>
      </c>
      <c r="I31" s="498">
        <v>0</v>
      </c>
      <c r="J31" s="504">
        <v>3839</v>
      </c>
      <c r="K31" s="504">
        <v>1448</v>
      </c>
      <c r="L31" s="504">
        <v>9422</v>
      </c>
      <c r="M31" s="504">
        <v>3180</v>
      </c>
      <c r="N31" s="505">
        <v>2159</v>
      </c>
      <c r="O31" s="505">
        <v>770</v>
      </c>
      <c r="P31" s="506">
        <v>0</v>
      </c>
      <c r="Q31" s="91">
        <v>9727</v>
      </c>
      <c r="R31" s="91">
        <v>1122</v>
      </c>
      <c r="S31" s="91">
        <v>24155</v>
      </c>
      <c r="T31" s="91">
        <v>2437</v>
      </c>
      <c r="U31" s="92">
        <v>5247</v>
      </c>
      <c r="V31" s="92">
        <v>608</v>
      </c>
      <c r="W31" s="506">
        <v>0</v>
      </c>
      <c r="X31" s="91">
        <v>5790</v>
      </c>
      <c r="Y31" s="91">
        <v>2413</v>
      </c>
      <c r="Z31" s="91">
        <v>15394</v>
      </c>
      <c r="AA31" s="91">
        <v>5821</v>
      </c>
      <c r="AB31" s="92">
        <v>3587</v>
      </c>
      <c r="AC31" s="94">
        <v>1287</v>
      </c>
      <c r="AD31" s="506">
        <v>0</v>
      </c>
      <c r="AE31" s="507">
        <v>0</v>
      </c>
      <c r="AF31" s="507">
        <v>0</v>
      </c>
      <c r="AG31" s="507">
        <v>0</v>
      </c>
      <c r="AH31" s="507">
        <v>0</v>
      </c>
      <c r="AI31" s="507">
        <v>0</v>
      </c>
      <c r="AJ31" s="507">
        <v>0</v>
      </c>
      <c r="AK31" s="506">
        <v>0</v>
      </c>
      <c r="AL31" s="91">
        <v>10651</v>
      </c>
      <c r="AM31" s="91">
        <v>1633</v>
      </c>
      <c r="AN31" s="91">
        <v>25416</v>
      </c>
      <c r="AO31" s="91">
        <v>3465</v>
      </c>
      <c r="AP31" s="92">
        <v>7543</v>
      </c>
      <c r="AQ31" s="92">
        <v>1043</v>
      </c>
      <c r="AR31" s="506">
        <v>0</v>
      </c>
      <c r="AS31" s="91">
        <v>3242</v>
      </c>
      <c r="AT31" s="91">
        <v>770</v>
      </c>
      <c r="AU31" s="91">
        <v>7971</v>
      </c>
      <c r="AV31" s="91">
        <v>1785</v>
      </c>
      <c r="AW31" s="92">
        <v>2578</v>
      </c>
      <c r="AX31" s="92">
        <v>579</v>
      </c>
      <c r="AY31" s="506"/>
      <c r="AZ31" s="91">
        <v>2027</v>
      </c>
      <c r="BA31" s="91">
        <v>1332</v>
      </c>
      <c r="BB31" s="91">
        <v>4553</v>
      </c>
      <c r="BC31" s="91">
        <v>2872</v>
      </c>
      <c r="BD31" s="92">
        <v>1155</v>
      </c>
      <c r="BE31" s="94">
        <v>749</v>
      </c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</row>
    <row r="32" spans="1:137" s="7" customFormat="1" ht="13.5" x14ac:dyDescent="0.3">
      <c r="A32" s="492" t="s">
        <v>15</v>
      </c>
      <c r="B32" s="493">
        <f t="shared" si="3"/>
        <v>0</v>
      </c>
      <c r="C32" s="471">
        <f t="shared" si="2"/>
        <v>37173</v>
      </c>
      <c r="D32" s="471">
        <f t="shared" si="2"/>
        <v>9794</v>
      </c>
      <c r="E32" s="471">
        <f t="shared" si="2"/>
        <v>91304</v>
      </c>
      <c r="F32" s="471">
        <f t="shared" si="2"/>
        <v>21604</v>
      </c>
      <c r="G32" s="471">
        <f t="shared" si="2"/>
        <v>24519</v>
      </c>
      <c r="H32" s="472">
        <f t="shared" si="2"/>
        <v>5667</v>
      </c>
      <c r="I32" s="494">
        <v>0</v>
      </c>
      <c r="J32" s="499">
        <v>3785</v>
      </c>
      <c r="K32" s="499">
        <v>1536</v>
      </c>
      <c r="L32" s="499">
        <v>9798</v>
      </c>
      <c r="M32" s="499">
        <v>3437</v>
      </c>
      <c r="N32" s="500">
        <v>2535</v>
      </c>
      <c r="O32" s="500">
        <v>893</v>
      </c>
      <c r="P32" s="501">
        <v>0</v>
      </c>
      <c r="Q32" s="477">
        <v>9957</v>
      </c>
      <c r="R32" s="477">
        <v>1372</v>
      </c>
      <c r="S32" s="477">
        <v>25046</v>
      </c>
      <c r="T32" s="477">
        <v>2850</v>
      </c>
      <c r="U32" s="478">
        <v>5806</v>
      </c>
      <c r="V32" s="478">
        <v>641</v>
      </c>
      <c r="W32" s="501">
        <v>0</v>
      </c>
      <c r="X32" s="477">
        <v>6155</v>
      </c>
      <c r="Y32" s="477">
        <v>2713</v>
      </c>
      <c r="Z32" s="477">
        <v>16034</v>
      </c>
      <c r="AA32" s="477">
        <v>6474</v>
      </c>
      <c r="AB32" s="478">
        <v>4074</v>
      </c>
      <c r="AC32" s="480">
        <v>1499</v>
      </c>
      <c r="AD32" s="501">
        <v>0</v>
      </c>
      <c r="AE32" s="502">
        <v>0</v>
      </c>
      <c r="AF32" s="502">
        <v>0</v>
      </c>
      <c r="AG32" s="502">
        <v>0</v>
      </c>
      <c r="AH32" s="502">
        <v>0</v>
      </c>
      <c r="AI32" s="502">
        <v>0</v>
      </c>
      <c r="AJ32" s="502">
        <v>0</v>
      </c>
      <c r="AK32" s="501">
        <v>0</v>
      </c>
      <c r="AL32" s="477">
        <v>11583</v>
      </c>
      <c r="AM32" s="477">
        <v>1838</v>
      </c>
      <c r="AN32" s="477">
        <v>27106</v>
      </c>
      <c r="AO32" s="477">
        <v>3853</v>
      </c>
      <c r="AP32" s="478">
        <v>8035</v>
      </c>
      <c r="AQ32" s="478">
        <v>1174</v>
      </c>
      <c r="AR32" s="501">
        <v>0</v>
      </c>
      <c r="AS32" s="477">
        <v>3508</v>
      </c>
      <c r="AT32" s="477">
        <v>895</v>
      </c>
      <c r="AU32" s="477">
        <v>8547</v>
      </c>
      <c r="AV32" s="477">
        <v>1958</v>
      </c>
      <c r="AW32" s="478">
        <v>2755</v>
      </c>
      <c r="AX32" s="478">
        <v>594</v>
      </c>
      <c r="AY32" s="501"/>
      <c r="AZ32" s="477">
        <v>2185</v>
      </c>
      <c r="BA32" s="477">
        <v>1440</v>
      </c>
      <c r="BB32" s="477">
        <v>4773</v>
      </c>
      <c r="BC32" s="477">
        <v>3032</v>
      </c>
      <c r="BD32" s="478">
        <v>1314</v>
      </c>
      <c r="BE32" s="480">
        <v>866</v>
      </c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</row>
    <row r="33" spans="1:134" s="7" customFormat="1" ht="13.5" x14ac:dyDescent="0.3">
      <c r="A33" s="42" t="s">
        <v>16</v>
      </c>
      <c r="B33" s="104">
        <f t="shared" si="3"/>
        <v>0</v>
      </c>
      <c r="C33" s="102">
        <f t="shared" si="2"/>
        <v>38557</v>
      </c>
      <c r="D33" s="102">
        <f t="shared" si="2"/>
        <v>10284</v>
      </c>
      <c r="E33" s="102">
        <f t="shared" si="2"/>
        <v>96577</v>
      </c>
      <c r="F33" s="102">
        <f t="shared" si="2"/>
        <v>23799</v>
      </c>
      <c r="G33" s="102">
        <f t="shared" si="2"/>
        <v>25649</v>
      </c>
      <c r="H33" s="103">
        <f t="shared" si="2"/>
        <v>6096</v>
      </c>
      <c r="I33" s="84">
        <v>0</v>
      </c>
      <c r="J33" s="22">
        <v>3733</v>
      </c>
      <c r="K33" s="22">
        <v>1605</v>
      </c>
      <c r="L33" s="22">
        <v>10051</v>
      </c>
      <c r="M33" s="22">
        <v>3765</v>
      </c>
      <c r="N33" s="23">
        <v>2620</v>
      </c>
      <c r="O33" s="23">
        <v>881</v>
      </c>
      <c r="P33" s="90">
        <v>0</v>
      </c>
      <c r="Q33" s="14">
        <v>10252</v>
      </c>
      <c r="R33" s="14">
        <v>1423</v>
      </c>
      <c r="S33" s="14">
        <v>26239</v>
      </c>
      <c r="T33" s="14">
        <v>3177</v>
      </c>
      <c r="U33" s="15">
        <v>6203</v>
      </c>
      <c r="V33" s="15">
        <v>719</v>
      </c>
      <c r="W33" s="90">
        <v>0</v>
      </c>
      <c r="X33" s="14">
        <v>5931</v>
      </c>
      <c r="Y33" s="14">
        <v>2756</v>
      </c>
      <c r="Z33" s="14">
        <v>16806</v>
      </c>
      <c r="AA33" s="14">
        <v>7057</v>
      </c>
      <c r="AB33" s="15">
        <v>4020</v>
      </c>
      <c r="AC33" s="33">
        <v>1576</v>
      </c>
      <c r="AD33" s="90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90">
        <v>0</v>
      </c>
      <c r="AL33" s="14">
        <v>13014</v>
      </c>
      <c r="AM33" s="14">
        <v>2197</v>
      </c>
      <c r="AN33" s="14">
        <v>29612</v>
      </c>
      <c r="AO33" s="14">
        <v>4470</v>
      </c>
      <c r="AP33" s="15">
        <v>8420</v>
      </c>
      <c r="AQ33" s="15">
        <v>1275</v>
      </c>
      <c r="AR33" s="90">
        <v>0</v>
      </c>
      <c r="AS33" s="14">
        <v>3673</v>
      </c>
      <c r="AT33" s="14">
        <v>969</v>
      </c>
      <c r="AU33" s="14">
        <v>9066</v>
      </c>
      <c r="AV33" s="14">
        <v>2208</v>
      </c>
      <c r="AW33" s="15">
        <v>2956</v>
      </c>
      <c r="AX33" s="15">
        <v>701</v>
      </c>
      <c r="AY33" s="90"/>
      <c r="AZ33" s="14">
        <v>1954</v>
      </c>
      <c r="BA33" s="14">
        <v>1334</v>
      </c>
      <c r="BB33" s="14">
        <v>4803</v>
      </c>
      <c r="BC33" s="14">
        <v>3122</v>
      </c>
      <c r="BD33" s="15">
        <v>1430</v>
      </c>
      <c r="BE33" s="33">
        <v>944</v>
      </c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</row>
    <row r="34" spans="1:134" s="7" customFormat="1" ht="13.5" x14ac:dyDescent="0.3">
      <c r="A34" s="42" t="s">
        <v>17</v>
      </c>
      <c r="B34" s="104">
        <f t="shared" si="3"/>
        <v>0</v>
      </c>
      <c r="C34" s="102">
        <f t="shared" si="2"/>
        <v>43021</v>
      </c>
      <c r="D34" s="102">
        <f t="shared" si="2"/>
        <v>12151</v>
      </c>
      <c r="E34" s="102">
        <f t="shared" si="2"/>
        <v>103974</v>
      </c>
      <c r="F34" s="102">
        <f t="shared" si="2"/>
        <v>26583</v>
      </c>
      <c r="G34" s="102">
        <f t="shared" si="2"/>
        <v>28230</v>
      </c>
      <c r="H34" s="103">
        <f t="shared" si="2"/>
        <v>7360</v>
      </c>
      <c r="I34" s="84">
        <v>0</v>
      </c>
      <c r="J34" s="22">
        <v>4086</v>
      </c>
      <c r="K34" s="22">
        <v>1720</v>
      </c>
      <c r="L34" s="22">
        <v>10400</v>
      </c>
      <c r="M34" s="22">
        <v>3995</v>
      </c>
      <c r="N34" s="23">
        <v>2857</v>
      </c>
      <c r="O34" s="23">
        <v>1029</v>
      </c>
      <c r="P34" s="90">
        <v>0</v>
      </c>
      <c r="Q34" s="14">
        <v>10809</v>
      </c>
      <c r="R34" s="14">
        <v>1745</v>
      </c>
      <c r="S34" s="14">
        <v>27500</v>
      </c>
      <c r="T34" s="14">
        <v>3681</v>
      </c>
      <c r="U34" s="15">
        <v>6536</v>
      </c>
      <c r="V34" s="15">
        <v>912</v>
      </c>
      <c r="W34" s="90">
        <v>0</v>
      </c>
      <c r="X34" s="14">
        <v>7178</v>
      </c>
      <c r="Y34" s="14">
        <v>3494</v>
      </c>
      <c r="Z34" s="14">
        <v>17738</v>
      </c>
      <c r="AA34" s="14">
        <v>7911</v>
      </c>
      <c r="AB34" s="15">
        <v>5015</v>
      </c>
      <c r="AC34" s="33">
        <v>2048</v>
      </c>
      <c r="AD34" s="90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90">
        <v>0</v>
      </c>
      <c r="AL34" s="14">
        <v>14791</v>
      </c>
      <c r="AM34" s="14">
        <v>2476</v>
      </c>
      <c r="AN34" s="14">
        <v>33468</v>
      </c>
      <c r="AO34" s="14">
        <v>5084</v>
      </c>
      <c r="AP34" s="15">
        <v>9221</v>
      </c>
      <c r="AQ34" s="15">
        <v>1534</v>
      </c>
      <c r="AR34" s="90">
        <v>0</v>
      </c>
      <c r="AS34" s="14">
        <v>3885</v>
      </c>
      <c r="AT34" s="14">
        <v>1154</v>
      </c>
      <c r="AU34" s="14">
        <v>9673</v>
      </c>
      <c r="AV34" s="14">
        <v>2469</v>
      </c>
      <c r="AW34" s="15">
        <v>3044</v>
      </c>
      <c r="AX34" s="15">
        <v>821</v>
      </c>
      <c r="AY34" s="90"/>
      <c r="AZ34" s="14">
        <v>2272</v>
      </c>
      <c r="BA34" s="14">
        <v>1562</v>
      </c>
      <c r="BB34" s="14">
        <v>5195</v>
      </c>
      <c r="BC34" s="14">
        <v>3443</v>
      </c>
      <c r="BD34" s="15">
        <v>1557</v>
      </c>
      <c r="BE34" s="33">
        <v>1016</v>
      </c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</row>
    <row r="35" spans="1:134" s="7" customFormat="1" ht="13.5" x14ac:dyDescent="0.3">
      <c r="A35" s="42" t="s">
        <v>18</v>
      </c>
      <c r="B35" s="104">
        <f t="shared" si="3"/>
        <v>0</v>
      </c>
      <c r="C35" s="102">
        <f t="shared" si="2"/>
        <v>43253</v>
      </c>
      <c r="D35" s="102">
        <f t="shared" si="2"/>
        <v>12393</v>
      </c>
      <c r="E35" s="102">
        <f t="shared" si="2"/>
        <v>109983</v>
      </c>
      <c r="F35" s="102">
        <f t="shared" si="2"/>
        <v>29606</v>
      </c>
      <c r="G35" s="102">
        <f t="shared" si="2"/>
        <v>29605</v>
      </c>
      <c r="H35" s="103">
        <f t="shared" si="2"/>
        <v>7810</v>
      </c>
      <c r="I35" s="84">
        <v>0</v>
      </c>
      <c r="J35" s="22">
        <v>4150</v>
      </c>
      <c r="K35" s="22">
        <v>1799</v>
      </c>
      <c r="L35" s="22">
        <v>10898</v>
      </c>
      <c r="M35" s="22">
        <v>4326</v>
      </c>
      <c r="N35" s="23">
        <v>2867</v>
      </c>
      <c r="O35" s="23">
        <v>1071</v>
      </c>
      <c r="P35" s="90">
        <v>0</v>
      </c>
      <c r="Q35" s="14">
        <v>10320</v>
      </c>
      <c r="R35" s="14">
        <v>1755</v>
      </c>
      <c r="S35" s="14">
        <v>27894</v>
      </c>
      <c r="T35" s="14">
        <v>4173</v>
      </c>
      <c r="U35" s="15">
        <v>6656</v>
      </c>
      <c r="V35" s="15">
        <v>1002</v>
      </c>
      <c r="W35" s="90">
        <v>0</v>
      </c>
      <c r="X35" s="14">
        <v>6883</v>
      </c>
      <c r="Y35" s="14">
        <v>3488</v>
      </c>
      <c r="Z35" s="14">
        <v>18699</v>
      </c>
      <c r="AA35" s="14">
        <v>8858</v>
      </c>
      <c r="AB35" s="15">
        <v>4993</v>
      </c>
      <c r="AC35" s="33">
        <v>2133</v>
      </c>
      <c r="AD35" s="90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90">
        <v>0</v>
      </c>
      <c r="AL35" s="14">
        <v>15188</v>
      </c>
      <c r="AM35" s="14">
        <v>2598</v>
      </c>
      <c r="AN35" s="14">
        <v>36181</v>
      </c>
      <c r="AO35" s="14">
        <v>5793</v>
      </c>
      <c r="AP35" s="15">
        <v>10183</v>
      </c>
      <c r="AQ35" s="15">
        <v>1731</v>
      </c>
      <c r="AR35" s="90">
        <v>0</v>
      </c>
      <c r="AS35" s="14">
        <v>4255</v>
      </c>
      <c r="AT35" s="14">
        <v>1144</v>
      </c>
      <c r="AU35" s="14">
        <v>10467</v>
      </c>
      <c r="AV35" s="14">
        <v>2670</v>
      </c>
      <c r="AW35" s="15">
        <v>3314</v>
      </c>
      <c r="AX35" s="15">
        <v>817</v>
      </c>
      <c r="AY35" s="90"/>
      <c r="AZ35" s="14">
        <v>2457</v>
      </c>
      <c r="BA35" s="14">
        <v>1609</v>
      </c>
      <c r="BB35" s="14">
        <v>5844</v>
      </c>
      <c r="BC35" s="14">
        <v>3786</v>
      </c>
      <c r="BD35" s="15">
        <v>1592</v>
      </c>
      <c r="BE35" s="33">
        <v>1056</v>
      </c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</row>
    <row r="36" spans="1:134" s="7" customFormat="1" ht="13.5" x14ac:dyDescent="0.3">
      <c r="A36" s="42" t="s">
        <v>19</v>
      </c>
      <c r="B36" s="104">
        <f t="shared" si="3"/>
        <v>0</v>
      </c>
      <c r="C36" s="102">
        <f t="shared" si="2"/>
        <v>46444</v>
      </c>
      <c r="D36" s="102">
        <f t="shared" si="2"/>
        <v>13857</v>
      </c>
      <c r="E36" s="102">
        <f t="shared" si="2"/>
        <v>112728</v>
      </c>
      <c r="F36" s="102">
        <f t="shared" si="2"/>
        <v>31675</v>
      </c>
      <c r="G36" s="102">
        <f t="shared" si="2"/>
        <v>31505</v>
      </c>
      <c r="H36" s="103">
        <f t="shared" si="2"/>
        <v>8472</v>
      </c>
      <c r="I36" s="84">
        <v>0</v>
      </c>
      <c r="J36" s="22">
        <v>4570</v>
      </c>
      <c r="K36" s="22">
        <v>1975</v>
      </c>
      <c r="L36" s="22">
        <v>11168</v>
      </c>
      <c r="M36" s="22">
        <v>4475</v>
      </c>
      <c r="N36" s="23">
        <v>2924</v>
      </c>
      <c r="O36" s="23">
        <v>1150</v>
      </c>
      <c r="P36" s="90">
        <v>0</v>
      </c>
      <c r="Q36" s="14">
        <v>11322</v>
      </c>
      <c r="R36" s="14">
        <v>2137</v>
      </c>
      <c r="S36" s="14">
        <v>28022</v>
      </c>
      <c r="T36" s="14">
        <v>4749</v>
      </c>
      <c r="U36" s="15">
        <v>6860</v>
      </c>
      <c r="V36" s="15">
        <v>1099</v>
      </c>
      <c r="W36" s="90">
        <v>0</v>
      </c>
      <c r="X36" s="14">
        <v>7238</v>
      </c>
      <c r="Y36" s="14">
        <v>3890</v>
      </c>
      <c r="Z36" s="14">
        <v>19657</v>
      </c>
      <c r="AA36" s="14">
        <v>9701</v>
      </c>
      <c r="AB36" s="15">
        <v>4955</v>
      </c>
      <c r="AC36" s="33">
        <v>2232</v>
      </c>
      <c r="AD36" s="90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90">
        <v>0</v>
      </c>
      <c r="AL36" s="14">
        <v>16498</v>
      </c>
      <c r="AM36" s="14">
        <v>2869</v>
      </c>
      <c r="AN36" s="14">
        <v>37703</v>
      </c>
      <c r="AO36" s="14">
        <v>6117</v>
      </c>
      <c r="AP36" s="15">
        <v>11711</v>
      </c>
      <c r="AQ36" s="15">
        <v>1974</v>
      </c>
      <c r="AR36" s="90">
        <v>0</v>
      </c>
      <c r="AS36" s="14">
        <v>4238</v>
      </c>
      <c r="AT36" s="14">
        <v>1276</v>
      </c>
      <c r="AU36" s="14">
        <v>10307</v>
      </c>
      <c r="AV36" s="14">
        <v>2799</v>
      </c>
      <c r="AW36" s="15">
        <v>3484</v>
      </c>
      <c r="AX36" s="15">
        <v>927</v>
      </c>
      <c r="AY36" s="90"/>
      <c r="AZ36" s="14">
        <v>2578</v>
      </c>
      <c r="BA36" s="14">
        <v>1710</v>
      </c>
      <c r="BB36" s="14">
        <v>5871</v>
      </c>
      <c r="BC36" s="14">
        <v>3834</v>
      </c>
      <c r="BD36" s="15">
        <v>1571</v>
      </c>
      <c r="BE36" s="33">
        <v>1090</v>
      </c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</row>
    <row r="37" spans="1:134" s="7" customFormat="1" ht="13.5" x14ac:dyDescent="0.3">
      <c r="A37" s="41" t="s">
        <v>20</v>
      </c>
      <c r="B37" s="104">
        <f t="shared" si="3"/>
        <v>0</v>
      </c>
      <c r="C37" s="102">
        <f t="shared" si="2"/>
        <v>57305</v>
      </c>
      <c r="D37" s="102">
        <f t="shared" si="2"/>
        <v>16972</v>
      </c>
      <c r="E37" s="102">
        <f t="shared" si="2"/>
        <v>126358</v>
      </c>
      <c r="F37" s="102">
        <f t="shared" si="2"/>
        <v>36265</v>
      </c>
      <c r="G37" s="102">
        <f t="shared" si="2"/>
        <v>33651</v>
      </c>
      <c r="H37" s="103">
        <f t="shared" si="2"/>
        <v>9339</v>
      </c>
      <c r="I37" s="84">
        <v>0</v>
      </c>
      <c r="J37" s="22">
        <v>5779</v>
      </c>
      <c r="K37" s="22">
        <v>2231</v>
      </c>
      <c r="L37" s="22">
        <v>12527</v>
      </c>
      <c r="M37" s="22">
        <v>4785</v>
      </c>
      <c r="N37" s="23">
        <v>2921</v>
      </c>
      <c r="O37" s="23">
        <v>1170</v>
      </c>
      <c r="P37" s="90">
        <v>0</v>
      </c>
      <c r="Q37" s="14">
        <v>13191</v>
      </c>
      <c r="R37" s="14">
        <v>2788</v>
      </c>
      <c r="S37" s="49">
        <v>30888</v>
      </c>
      <c r="T37" s="14">
        <v>5734</v>
      </c>
      <c r="U37" s="15">
        <v>7096</v>
      </c>
      <c r="V37" s="15">
        <v>1334</v>
      </c>
      <c r="W37" s="90">
        <v>0</v>
      </c>
      <c r="X37" s="14">
        <v>9603</v>
      </c>
      <c r="Y37" s="14">
        <v>4900</v>
      </c>
      <c r="Z37" s="14">
        <v>22379</v>
      </c>
      <c r="AA37" s="14">
        <v>11254</v>
      </c>
      <c r="AB37" s="15">
        <v>5607</v>
      </c>
      <c r="AC37" s="33">
        <v>2591</v>
      </c>
      <c r="AD37" s="90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90">
        <v>0</v>
      </c>
      <c r="AL37" s="14">
        <v>20489</v>
      </c>
      <c r="AM37" s="14">
        <v>3464</v>
      </c>
      <c r="AN37" s="14">
        <v>42667</v>
      </c>
      <c r="AO37" s="14">
        <v>7056</v>
      </c>
      <c r="AP37" s="15">
        <v>12525</v>
      </c>
      <c r="AQ37" s="15">
        <v>2021</v>
      </c>
      <c r="AR37" s="90">
        <v>0</v>
      </c>
      <c r="AS37" s="14">
        <v>5034</v>
      </c>
      <c r="AT37" s="14">
        <v>1544</v>
      </c>
      <c r="AU37" s="14">
        <v>11210</v>
      </c>
      <c r="AV37" s="14">
        <v>3215</v>
      </c>
      <c r="AW37" s="15">
        <v>3697</v>
      </c>
      <c r="AX37" s="15">
        <v>973</v>
      </c>
      <c r="AY37" s="90"/>
      <c r="AZ37" s="14">
        <v>3209</v>
      </c>
      <c r="BA37" s="14">
        <v>2045</v>
      </c>
      <c r="BB37" s="14">
        <v>6687</v>
      </c>
      <c r="BC37" s="14">
        <v>4221</v>
      </c>
      <c r="BD37" s="15">
        <v>1805</v>
      </c>
      <c r="BE37" s="33">
        <v>1250</v>
      </c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</row>
    <row r="38" spans="1:134" s="7" customFormat="1" ht="13.5" x14ac:dyDescent="0.3">
      <c r="A38" s="42" t="s">
        <v>21</v>
      </c>
      <c r="B38" s="104">
        <f t="shared" si="3"/>
        <v>0</v>
      </c>
      <c r="C38" s="102">
        <f t="shared" si="2"/>
        <v>69620</v>
      </c>
      <c r="D38" s="102">
        <f t="shared" si="2"/>
        <v>21304</v>
      </c>
      <c r="E38" s="102">
        <f t="shared" si="2"/>
        <v>151358</v>
      </c>
      <c r="F38" s="102">
        <f t="shared" si="2"/>
        <v>44344</v>
      </c>
      <c r="G38" s="102">
        <f t="shared" si="2"/>
        <v>35147</v>
      </c>
      <c r="H38" s="103">
        <f t="shared" si="2"/>
        <v>10097</v>
      </c>
      <c r="I38" s="84">
        <v>0</v>
      </c>
      <c r="J38" s="22">
        <v>6840</v>
      </c>
      <c r="K38" s="22">
        <v>2644</v>
      </c>
      <c r="L38" s="22">
        <v>15323</v>
      </c>
      <c r="M38" s="22">
        <v>5648</v>
      </c>
      <c r="N38" s="23">
        <v>3100</v>
      </c>
      <c r="O38" s="23">
        <v>1260</v>
      </c>
      <c r="P38" s="90">
        <v>0</v>
      </c>
      <c r="Q38" s="14">
        <v>16237</v>
      </c>
      <c r="R38" s="14">
        <v>3820</v>
      </c>
      <c r="S38" s="14">
        <v>36251</v>
      </c>
      <c r="T38" s="14">
        <v>7578</v>
      </c>
      <c r="U38" s="15">
        <v>6914</v>
      </c>
      <c r="V38" s="15">
        <v>1382</v>
      </c>
      <c r="W38" s="90">
        <v>0</v>
      </c>
      <c r="X38" s="14">
        <v>12314</v>
      </c>
      <c r="Y38" s="14">
        <v>6269</v>
      </c>
      <c r="Z38" s="14">
        <v>27470</v>
      </c>
      <c r="AA38" s="14">
        <v>13784</v>
      </c>
      <c r="AB38" s="15">
        <v>5726</v>
      </c>
      <c r="AC38" s="33">
        <v>2788</v>
      </c>
      <c r="AD38" s="90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90">
        <v>0</v>
      </c>
      <c r="AL38" s="14">
        <v>23954</v>
      </c>
      <c r="AM38" s="14">
        <v>4034</v>
      </c>
      <c r="AN38" s="14">
        <v>50802</v>
      </c>
      <c r="AO38" s="14">
        <v>8222</v>
      </c>
      <c r="AP38" s="15">
        <v>13644</v>
      </c>
      <c r="AQ38" s="15">
        <v>2219</v>
      </c>
      <c r="AR38" s="90">
        <v>0</v>
      </c>
      <c r="AS38" s="14">
        <v>6066</v>
      </c>
      <c r="AT38" s="14">
        <v>1988</v>
      </c>
      <c r="AU38" s="14">
        <v>13010</v>
      </c>
      <c r="AV38" s="14">
        <v>3919</v>
      </c>
      <c r="AW38" s="15">
        <v>3846</v>
      </c>
      <c r="AX38" s="15">
        <v>1164</v>
      </c>
      <c r="AY38" s="90"/>
      <c r="AZ38" s="14">
        <v>4209</v>
      </c>
      <c r="BA38" s="14">
        <v>2549</v>
      </c>
      <c r="BB38" s="14">
        <v>8502</v>
      </c>
      <c r="BC38" s="14">
        <v>5193</v>
      </c>
      <c r="BD38" s="15">
        <v>1917</v>
      </c>
      <c r="BE38" s="33">
        <v>1284</v>
      </c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</row>
    <row r="39" spans="1:134" s="7" customFormat="1" ht="13.5" x14ac:dyDescent="0.3">
      <c r="A39" s="42" t="s">
        <v>22</v>
      </c>
      <c r="B39" s="101">
        <f t="shared" si="3"/>
        <v>0</v>
      </c>
      <c r="C39" s="102">
        <f t="shared" si="2"/>
        <v>78411</v>
      </c>
      <c r="D39" s="102">
        <f t="shared" si="2"/>
        <v>25298</v>
      </c>
      <c r="E39" s="102">
        <f t="shared" si="2"/>
        <v>179773</v>
      </c>
      <c r="F39" s="102">
        <f t="shared" si="2"/>
        <v>54541</v>
      </c>
      <c r="G39" s="102">
        <f t="shared" si="2"/>
        <v>39874</v>
      </c>
      <c r="H39" s="103">
        <f t="shared" si="2"/>
        <v>11567</v>
      </c>
      <c r="I39" s="83">
        <v>0</v>
      </c>
      <c r="J39" s="24">
        <v>8028</v>
      </c>
      <c r="K39" s="24">
        <v>3029</v>
      </c>
      <c r="L39" s="24">
        <v>18679</v>
      </c>
      <c r="M39" s="24">
        <v>6638</v>
      </c>
      <c r="N39" s="24">
        <v>3492</v>
      </c>
      <c r="O39" s="24">
        <v>1356</v>
      </c>
      <c r="P39" s="90">
        <v>0</v>
      </c>
      <c r="Q39" s="24">
        <v>18117</v>
      </c>
      <c r="R39" s="24">
        <v>5149</v>
      </c>
      <c r="S39" s="24">
        <v>42502</v>
      </c>
      <c r="T39" s="24">
        <v>10389</v>
      </c>
      <c r="U39" s="24">
        <v>7989</v>
      </c>
      <c r="V39" s="24">
        <v>1783</v>
      </c>
      <c r="W39" s="90">
        <v>0</v>
      </c>
      <c r="X39" s="24">
        <v>13898</v>
      </c>
      <c r="Y39" s="24">
        <v>7418</v>
      </c>
      <c r="Z39" s="24">
        <v>33743</v>
      </c>
      <c r="AA39" s="24">
        <v>17162</v>
      </c>
      <c r="AB39" s="24">
        <v>6041</v>
      </c>
      <c r="AC39" s="38">
        <v>3117</v>
      </c>
      <c r="AD39" s="90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90">
        <v>0</v>
      </c>
      <c r="AL39" s="24">
        <v>27105</v>
      </c>
      <c r="AM39" s="24">
        <v>4740</v>
      </c>
      <c r="AN39" s="24">
        <v>59594</v>
      </c>
      <c r="AO39" s="24">
        <v>9660</v>
      </c>
      <c r="AP39" s="24">
        <v>15770</v>
      </c>
      <c r="AQ39" s="24">
        <v>2533</v>
      </c>
      <c r="AR39" s="90">
        <v>0</v>
      </c>
      <c r="AS39" s="26">
        <v>6587</v>
      </c>
      <c r="AT39" s="26">
        <v>2182</v>
      </c>
      <c r="AU39" s="26">
        <v>14987</v>
      </c>
      <c r="AV39" s="26">
        <v>4700</v>
      </c>
      <c r="AW39" s="26">
        <v>4403</v>
      </c>
      <c r="AX39" s="26">
        <v>1288</v>
      </c>
      <c r="AY39" s="90"/>
      <c r="AZ39" s="26">
        <v>4676</v>
      </c>
      <c r="BA39" s="26">
        <v>2780</v>
      </c>
      <c r="BB39" s="26">
        <v>10268</v>
      </c>
      <c r="BC39" s="26">
        <v>5992</v>
      </c>
      <c r="BD39" s="26">
        <v>2179</v>
      </c>
      <c r="BE39" s="112">
        <v>1490</v>
      </c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</row>
    <row r="40" spans="1:134" s="7" customFormat="1" ht="13.5" x14ac:dyDescent="0.3">
      <c r="A40" s="42" t="s">
        <v>23</v>
      </c>
      <c r="B40" s="111">
        <f t="shared" si="3"/>
        <v>99562</v>
      </c>
      <c r="C40" s="102">
        <f t="shared" si="2"/>
        <v>84273</v>
      </c>
      <c r="D40" s="102">
        <f t="shared" si="2"/>
        <v>29183</v>
      </c>
      <c r="E40" s="102">
        <f t="shared" si="2"/>
        <v>204773</v>
      </c>
      <c r="F40" s="102">
        <f t="shared" si="2"/>
        <v>66529</v>
      </c>
      <c r="G40" s="102">
        <f t="shared" si="2"/>
        <v>47068</v>
      </c>
      <c r="H40" s="103">
        <f t="shared" si="2"/>
        <v>13961</v>
      </c>
      <c r="I40" s="44">
        <v>36434</v>
      </c>
      <c r="J40" s="24">
        <v>9428</v>
      </c>
      <c r="K40" s="24">
        <v>4044</v>
      </c>
      <c r="L40" s="24">
        <v>23414</v>
      </c>
      <c r="M40" s="24">
        <v>9151</v>
      </c>
      <c r="N40" s="24">
        <v>4651</v>
      </c>
      <c r="O40" s="24">
        <v>1895</v>
      </c>
      <c r="P40" s="27">
        <v>19022</v>
      </c>
      <c r="Q40" s="28">
        <v>18717</v>
      </c>
      <c r="R40" s="28">
        <v>5376</v>
      </c>
      <c r="S40" s="28">
        <v>46287</v>
      </c>
      <c r="T40" s="28">
        <v>11844</v>
      </c>
      <c r="U40" s="28">
        <v>8536</v>
      </c>
      <c r="V40" s="28">
        <v>2009</v>
      </c>
      <c r="W40" s="27">
        <v>15225</v>
      </c>
      <c r="X40" s="28">
        <v>15420</v>
      </c>
      <c r="Y40" s="28">
        <v>8804</v>
      </c>
      <c r="Z40" s="28">
        <v>40113</v>
      </c>
      <c r="AA40" s="28">
        <v>21383</v>
      </c>
      <c r="AB40" s="28">
        <v>8004</v>
      </c>
      <c r="AC40" s="39">
        <v>3877</v>
      </c>
      <c r="AD40" s="27">
        <v>15166</v>
      </c>
      <c r="AE40" s="28">
        <v>19860</v>
      </c>
      <c r="AF40" s="28">
        <v>1878</v>
      </c>
      <c r="AG40" s="28">
        <v>45998</v>
      </c>
      <c r="AH40" s="28">
        <v>3945</v>
      </c>
      <c r="AI40" s="28">
        <v>12081</v>
      </c>
      <c r="AJ40" s="28">
        <v>802</v>
      </c>
      <c r="AK40" s="27">
        <v>6665</v>
      </c>
      <c r="AL40" s="28">
        <v>9339</v>
      </c>
      <c r="AM40" s="28">
        <v>3649</v>
      </c>
      <c r="AN40" s="28">
        <v>21661</v>
      </c>
      <c r="AO40" s="28">
        <v>7947</v>
      </c>
      <c r="AP40" s="28">
        <v>6426</v>
      </c>
      <c r="AQ40" s="28">
        <v>2304</v>
      </c>
      <c r="AR40" s="27">
        <v>3631</v>
      </c>
      <c r="AS40" s="28">
        <v>6626</v>
      </c>
      <c r="AT40" s="28">
        <v>2438</v>
      </c>
      <c r="AU40" s="28">
        <v>15789</v>
      </c>
      <c r="AV40" s="28">
        <v>5453</v>
      </c>
      <c r="AW40" s="28">
        <v>4877</v>
      </c>
      <c r="AX40" s="28">
        <v>1523</v>
      </c>
      <c r="AY40" s="27">
        <v>3419</v>
      </c>
      <c r="AZ40" s="28">
        <v>4883</v>
      </c>
      <c r="BA40" s="28">
        <v>2994</v>
      </c>
      <c r="BB40" s="28">
        <v>11511</v>
      </c>
      <c r="BC40" s="28">
        <v>6806</v>
      </c>
      <c r="BD40" s="28">
        <v>2493</v>
      </c>
      <c r="BE40" s="39">
        <v>1551</v>
      </c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</row>
    <row r="41" spans="1:134" s="7" customFormat="1" ht="14.25" thickBot="1" x14ac:dyDescent="0.35">
      <c r="A41" s="503" t="s">
        <v>24</v>
      </c>
      <c r="B41" s="514">
        <f t="shared" si="3"/>
        <v>107502</v>
      </c>
      <c r="C41" s="483">
        <f t="shared" si="2"/>
        <v>94079</v>
      </c>
      <c r="D41" s="483">
        <f t="shared" si="2"/>
        <v>35586</v>
      </c>
      <c r="E41" s="483">
        <f t="shared" si="2"/>
        <v>229437</v>
      </c>
      <c r="F41" s="483">
        <f t="shared" si="2"/>
        <v>80072</v>
      </c>
      <c r="G41" s="483">
        <f t="shared" si="2"/>
        <v>53367</v>
      </c>
      <c r="H41" s="484">
        <f t="shared" si="2"/>
        <v>16229</v>
      </c>
      <c r="I41" s="515">
        <v>43366</v>
      </c>
      <c r="J41" s="453">
        <v>10676</v>
      </c>
      <c r="K41" s="453">
        <v>4690</v>
      </c>
      <c r="L41" s="453">
        <v>27271</v>
      </c>
      <c r="M41" s="453">
        <v>10784</v>
      </c>
      <c r="N41" s="453">
        <v>5485</v>
      </c>
      <c r="O41" s="453">
        <v>2144</v>
      </c>
      <c r="P41" s="516">
        <v>18349</v>
      </c>
      <c r="Q41" s="451">
        <v>21964</v>
      </c>
      <c r="R41" s="451">
        <v>6837</v>
      </c>
      <c r="S41" s="451">
        <v>52999</v>
      </c>
      <c r="T41" s="451">
        <v>14879</v>
      </c>
      <c r="U41" s="451">
        <v>9916</v>
      </c>
      <c r="V41" s="451">
        <v>2521</v>
      </c>
      <c r="W41" s="516">
        <v>16994</v>
      </c>
      <c r="X41" s="451">
        <v>18866</v>
      </c>
      <c r="Y41" s="451">
        <v>11344</v>
      </c>
      <c r="Z41" s="451">
        <v>47097</v>
      </c>
      <c r="AA41" s="451">
        <v>26713</v>
      </c>
      <c r="AB41" s="451">
        <v>9347</v>
      </c>
      <c r="AC41" s="517">
        <v>4660</v>
      </c>
      <c r="AD41" s="516">
        <v>14582</v>
      </c>
      <c r="AE41" s="451">
        <v>19663</v>
      </c>
      <c r="AF41" s="451">
        <v>2252</v>
      </c>
      <c r="AG41" s="451">
        <v>48434</v>
      </c>
      <c r="AH41" s="451">
        <v>4720</v>
      </c>
      <c r="AI41" s="451">
        <v>13859</v>
      </c>
      <c r="AJ41" s="451">
        <v>1067</v>
      </c>
      <c r="AK41" s="516">
        <v>6330</v>
      </c>
      <c r="AL41" s="451">
        <v>9722</v>
      </c>
      <c r="AM41" s="451">
        <v>3975</v>
      </c>
      <c r="AN41" s="451">
        <v>22946</v>
      </c>
      <c r="AO41" s="451">
        <v>8654</v>
      </c>
      <c r="AP41" s="451">
        <v>6700</v>
      </c>
      <c r="AQ41" s="451">
        <v>2429</v>
      </c>
      <c r="AR41" s="516">
        <v>3657</v>
      </c>
      <c r="AS41" s="451">
        <v>7064</v>
      </c>
      <c r="AT41" s="451">
        <v>2730</v>
      </c>
      <c r="AU41" s="451">
        <v>17085</v>
      </c>
      <c r="AV41" s="451">
        <v>6191</v>
      </c>
      <c r="AW41" s="451">
        <v>5298</v>
      </c>
      <c r="AX41" s="451">
        <v>1679</v>
      </c>
      <c r="AY41" s="516">
        <v>4224</v>
      </c>
      <c r="AZ41" s="451">
        <v>6124</v>
      </c>
      <c r="BA41" s="451">
        <v>3758</v>
      </c>
      <c r="BB41" s="451">
        <v>13605</v>
      </c>
      <c r="BC41" s="451">
        <v>8131</v>
      </c>
      <c r="BD41" s="451">
        <v>2762</v>
      </c>
      <c r="BE41" s="517">
        <v>1729</v>
      </c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</row>
    <row r="42" spans="1:134" s="7" customFormat="1" ht="13.5" x14ac:dyDescent="0.3">
      <c r="A42" s="492" t="s">
        <v>25</v>
      </c>
      <c r="B42" s="508">
        <f t="shared" si="3"/>
        <v>113814</v>
      </c>
      <c r="C42" s="471">
        <f t="shared" si="2"/>
        <v>99562</v>
      </c>
      <c r="D42" s="471">
        <f t="shared" si="2"/>
        <v>39484</v>
      </c>
      <c r="E42" s="471">
        <f t="shared" si="2"/>
        <v>243270</v>
      </c>
      <c r="F42" s="471">
        <f t="shared" si="2"/>
        <v>91677</v>
      </c>
      <c r="G42" s="471">
        <f t="shared" si="2"/>
        <v>59330</v>
      </c>
      <c r="H42" s="472">
        <f t="shared" si="2"/>
        <v>19514</v>
      </c>
      <c r="I42" s="509">
        <v>47404</v>
      </c>
      <c r="J42" s="510">
        <v>11607</v>
      </c>
      <c r="K42" s="510">
        <v>5217</v>
      </c>
      <c r="L42" s="510">
        <v>28633</v>
      </c>
      <c r="M42" s="510">
        <v>11900</v>
      </c>
      <c r="N42" s="510">
        <v>5905</v>
      </c>
      <c r="O42" s="510">
        <v>2334</v>
      </c>
      <c r="P42" s="511">
        <v>22593</v>
      </c>
      <c r="Q42" s="512">
        <v>23234</v>
      </c>
      <c r="R42" s="512">
        <v>7241</v>
      </c>
      <c r="S42" s="512">
        <v>57235</v>
      </c>
      <c r="T42" s="512">
        <v>16922</v>
      </c>
      <c r="U42" s="512">
        <v>11740</v>
      </c>
      <c r="V42" s="512">
        <v>3373</v>
      </c>
      <c r="W42" s="511">
        <v>15096</v>
      </c>
      <c r="X42" s="512">
        <v>20523</v>
      </c>
      <c r="Y42" s="512">
        <v>12982</v>
      </c>
      <c r="Z42" s="512">
        <v>52542</v>
      </c>
      <c r="AA42" s="512">
        <v>31756</v>
      </c>
      <c r="AB42" s="512">
        <v>10968</v>
      </c>
      <c r="AC42" s="513">
        <v>5872</v>
      </c>
      <c r="AD42" s="511">
        <v>14603</v>
      </c>
      <c r="AE42" s="512">
        <v>19551</v>
      </c>
      <c r="AF42" s="512">
        <v>2421</v>
      </c>
      <c r="AG42" s="512">
        <v>47436</v>
      </c>
      <c r="AH42" s="512">
        <v>5294</v>
      </c>
      <c r="AI42" s="512">
        <v>15003</v>
      </c>
      <c r="AJ42" s="512">
        <v>1280</v>
      </c>
      <c r="AK42" s="511">
        <v>5644</v>
      </c>
      <c r="AL42" s="512">
        <v>10009</v>
      </c>
      <c r="AM42" s="512">
        <v>4176</v>
      </c>
      <c r="AN42" s="512">
        <v>23186</v>
      </c>
      <c r="AO42" s="512">
        <v>9188</v>
      </c>
      <c r="AP42" s="512">
        <v>7234</v>
      </c>
      <c r="AQ42" s="512">
        <v>2850</v>
      </c>
      <c r="AR42" s="511">
        <v>3632</v>
      </c>
      <c r="AS42" s="512">
        <v>7845</v>
      </c>
      <c r="AT42" s="512">
        <v>3242</v>
      </c>
      <c r="AU42" s="512">
        <v>18549</v>
      </c>
      <c r="AV42" s="512">
        <v>7089</v>
      </c>
      <c r="AW42" s="512">
        <v>5460</v>
      </c>
      <c r="AX42" s="512">
        <v>1937</v>
      </c>
      <c r="AY42" s="511">
        <v>4842</v>
      </c>
      <c r="AZ42" s="512">
        <v>6793</v>
      </c>
      <c r="BA42" s="512">
        <v>4205</v>
      </c>
      <c r="BB42" s="512">
        <v>15689</v>
      </c>
      <c r="BC42" s="512">
        <v>9528</v>
      </c>
      <c r="BD42" s="512">
        <v>3020</v>
      </c>
      <c r="BE42" s="513">
        <v>1868</v>
      </c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</row>
    <row r="43" spans="1:134" s="7" customFormat="1" ht="13.5" x14ac:dyDescent="0.3">
      <c r="A43" s="42" t="s">
        <v>26</v>
      </c>
      <c r="B43" s="111">
        <f t="shared" si="3"/>
        <v>119103</v>
      </c>
      <c r="C43" s="102">
        <f t="shared" si="2"/>
        <v>102784</v>
      </c>
      <c r="D43" s="102">
        <f t="shared" si="2"/>
        <v>42674</v>
      </c>
      <c r="E43" s="102">
        <f t="shared" si="2"/>
        <v>262867</v>
      </c>
      <c r="F43" s="102">
        <f t="shared" si="2"/>
        <v>104237</v>
      </c>
      <c r="G43" s="102">
        <f t="shared" si="2"/>
        <v>63748</v>
      </c>
      <c r="H43" s="103">
        <f t="shared" si="2"/>
        <v>22600</v>
      </c>
      <c r="I43" s="44">
        <v>20643</v>
      </c>
      <c r="J43" s="24">
        <v>11493</v>
      </c>
      <c r="K43" s="24">
        <v>5217</v>
      </c>
      <c r="L43" s="24">
        <v>31232</v>
      </c>
      <c r="M43" s="24">
        <v>13234</v>
      </c>
      <c r="N43" s="24">
        <v>6358</v>
      </c>
      <c r="O43" s="24">
        <v>2560</v>
      </c>
      <c r="P43" s="27">
        <v>22363</v>
      </c>
      <c r="Q43" s="28">
        <v>24749</v>
      </c>
      <c r="R43" s="28">
        <v>8087</v>
      </c>
      <c r="S43" s="28">
        <v>62775</v>
      </c>
      <c r="T43" s="28">
        <v>19248</v>
      </c>
      <c r="U43" s="28">
        <v>13535</v>
      </c>
      <c r="V43" s="28">
        <v>4148</v>
      </c>
      <c r="W43" s="27">
        <v>21110</v>
      </c>
      <c r="X43" s="28">
        <v>21224</v>
      </c>
      <c r="Y43" s="28">
        <v>14046</v>
      </c>
      <c r="Z43" s="28">
        <v>58550</v>
      </c>
      <c r="AA43" s="28">
        <v>37112</v>
      </c>
      <c r="AB43" s="28">
        <v>12337</v>
      </c>
      <c r="AC43" s="39">
        <v>7072</v>
      </c>
      <c r="AD43" s="27">
        <v>25490</v>
      </c>
      <c r="AE43" s="28">
        <v>19387</v>
      </c>
      <c r="AF43" s="28">
        <v>2651</v>
      </c>
      <c r="AG43" s="28">
        <v>48380</v>
      </c>
      <c r="AH43" s="28">
        <v>5856</v>
      </c>
      <c r="AI43" s="28">
        <v>14797</v>
      </c>
      <c r="AJ43" s="28">
        <v>1608</v>
      </c>
      <c r="AK43" s="27">
        <v>14920</v>
      </c>
      <c r="AL43" s="28">
        <v>9929</v>
      </c>
      <c r="AM43" s="28">
        <v>4250</v>
      </c>
      <c r="AN43" s="28">
        <v>23729</v>
      </c>
      <c r="AO43" s="28">
        <v>9640</v>
      </c>
      <c r="AP43" s="28">
        <v>7444</v>
      </c>
      <c r="AQ43" s="28">
        <v>2981</v>
      </c>
      <c r="AR43" s="27">
        <v>6693</v>
      </c>
      <c r="AS43" s="28">
        <v>8424</v>
      </c>
      <c r="AT43" s="28">
        <v>3739</v>
      </c>
      <c r="AU43" s="28">
        <v>20049</v>
      </c>
      <c r="AV43" s="28">
        <v>8106</v>
      </c>
      <c r="AW43" s="28">
        <v>5842</v>
      </c>
      <c r="AX43" s="28">
        <v>2077</v>
      </c>
      <c r="AY43" s="27">
        <v>7884</v>
      </c>
      <c r="AZ43" s="28">
        <v>7578</v>
      </c>
      <c r="BA43" s="28">
        <v>4684</v>
      </c>
      <c r="BB43" s="28">
        <v>18152</v>
      </c>
      <c r="BC43" s="28">
        <v>11041</v>
      </c>
      <c r="BD43" s="28">
        <v>3435</v>
      </c>
      <c r="BE43" s="39">
        <v>2154</v>
      </c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</row>
    <row r="44" spans="1:134" s="7" customFormat="1" ht="13.5" x14ac:dyDescent="0.3">
      <c r="A44" s="42" t="s">
        <v>27</v>
      </c>
      <c r="B44" s="111">
        <f t="shared" si="3"/>
        <v>123523</v>
      </c>
      <c r="C44" s="102">
        <f t="shared" si="2"/>
        <v>104488</v>
      </c>
      <c r="D44" s="102">
        <f t="shared" si="2"/>
        <v>45141</v>
      </c>
      <c r="E44" s="102">
        <f t="shared" si="2"/>
        <v>272331</v>
      </c>
      <c r="F44" s="102">
        <f t="shared" si="2"/>
        <v>112718</v>
      </c>
      <c r="G44" s="102">
        <f t="shared" si="2"/>
        <v>71499</v>
      </c>
      <c r="H44" s="103">
        <f t="shared" si="2"/>
        <v>27307</v>
      </c>
      <c r="I44" s="44">
        <v>21225</v>
      </c>
      <c r="J44" s="24">
        <v>12137</v>
      </c>
      <c r="K44" s="24">
        <v>5698</v>
      </c>
      <c r="L44" s="24">
        <v>32226</v>
      </c>
      <c r="M44" s="24">
        <v>14078</v>
      </c>
      <c r="N44" s="24">
        <v>7589</v>
      </c>
      <c r="O44" s="24">
        <v>3058</v>
      </c>
      <c r="P44" s="27">
        <v>23466</v>
      </c>
      <c r="Q44" s="28">
        <v>25513</v>
      </c>
      <c r="R44" s="28">
        <v>8637</v>
      </c>
      <c r="S44" s="28">
        <v>65852</v>
      </c>
      <c r="T44" s="28">
        <v>20901</v>
      </c>
      <c r="U44" s="28">
        <v>15178</v>
      </c>
      <c r="V44" s="28">
        <v>5030</v>
      </c>
      <c r="W44" s="27">
        <v>21945</v>
      </c>
      <c r="X44" s="28">
        <v>21862</v>
      </c>
      <c r="Y44" s="28">
        <v>15058</v>
      </c>
      <c r="Z44" s="28">
        <v>60994</v>
      </c>
      <c r="AA44" s="28">
        <v>40347</v>
      </c>
      <c r="AB44" s="28">
        <v>15326</v>
      </c>
      <c r="AC44" s="39">
        <v>9372</v>
      </c>
      <c r="AD44" s="27">
        <v>26403</v>
      </c>
      <c r="AE44" s="28">
        <v>18634</v>
      </c>
      <c r="AF44" s="28">
        <v>2508</v>
      </c>
      <c r="AG44" s="28">
        <v>48038</v>
      </c>
      <c r="AH44" s="28">
        <v>6128</v>
      </c>
      <c r="AI44" s="28">
        <v>15554</v>
      </c>
      <c r="AJ44" s="28">
        <v>1805</v>
      </c>
      <c r="AK44" s="27">
        <v>14489</v>
      </c>
      <c r="AL44" s="28">
        <v>9493</v>
      </c>
      <c r="AM44" s="28">
        <v>4237</v>
      </c>
      <c r="AN44" s="28">
        <v>23670</v>
      </c>
      <c r="AO44" s="28">
        <v>9845</v>
      </c>
      <c r="AP44" s="28">
        <v>7602</v>
      </c>
      <c r="AQ44" s="28">
        <v>3147</v>
      </c>
      <c r="AR44" s="27">
        <v>7346</v>
      </c>
      <c r="AS44" s="28">
        <v>8961</v>
      </c>
      <c r="AT44" s="28">
        <v>4043</v>
      </c>
      <c r="AU44" s="28">
        <v>21655</v>
      </c>
      <c r="AV44" s="28">
        <v>9229</v>
      </c>
      <c r="AW44" s="28">
        <v>6335</v>
      </c>
      <c r="AX44" s="28">
        <v>2406</v>
      </c>
      <c r="AY44" s="27">
        <v>8649</v>
      </c>
      <c r="AZ44" s="28">
        <v>7888</v>
      </c>
      <c r="BA44" s="28">
        <v>4960</v>
      </c>
      <c r="BB44" s="28">
        <v>19896</v>
      </c>
      <c r="BC44" s="28">
        <v>12190</v>
      </c>
      <c r="BD44" s="28">
        <v>3915</v>
      </c>
      <c r="BE44" s="39">
        <v>2489</v>
      </c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</row>
    <row r="45" spans="1:134" s="7" customFormat="1" ht="13.5" x14ac:dyDescent="0.3">
      <c r="A45" s="42" t="s">
        <v>28</v>
      </c>
      <c r="B45" s="111">
        <f t="shared" si="3"/>
        <v>123115</v>
      </c>
      <c r="C45" s="102">
        <f t="shared" si="2"/>
        <v>103257</v>
      </c>
      <c r="D45" s="102">
        <f t="shared" si="2"/>
        <v>46009</v>
      </c>
      <c r="E45" s="102">
        <f t="shared" si="2"/>
        <v>276918</v>
      </c>
      <c r="F45" s="102">
        <f t="shared" si="2"/>
        <v>119181</v>
      </c>
      <c r="G45" s="102">
        <f t="shared" si="2"/>
        <v>74728</v>
      </c>
      <c r="H45" s="103">
        <f t="shared" si="2"/>
        <v>29545</v>
      </c>
      <c r="I45" s="44">
        <v>21898</v>
      </c>
      <c r="J45" s="24">
        <v>12219</v>
      </c>
      <c r="K45" s="24">
        <v>5738</v>
      </c>
      <c r="L45" s="24">
        <v>33570</v>
      </c>
      <c r="M45" s="24">
        <v>14926</v>
      </c>
      <c r="N45" s="24">
        <v>7803</v>
      </c>
      <c r="O45" s="24">
        <v>3335</v>
      </c>
      <c r="P45" s="27">
        <v>24704</v>
      </c>
      <c r="Q45" s="28">
        <v>25534</v>
      </c>
      <c r="R45" s="28">
        <v>9037</v>
      </c>
      <c r="S45" s="28">
        <v>68090</v>
      </c>
      <c r="T45" s="28">
        <v>22574</v>
      </c>
      <c r="U45" s="28">
        <v>16004</v>
      </c>
      <c r="V45" s="28">
        <v>5275</v>
      </c>
      <c r="W45" s="27">
        <v>20204</v>
      </c>
      <c r="X45" s="28">
        <v>21739</v>
      </c>
      <c r="Y45" s="28">
        <v>15456</v>
      </c>
      <c r="Z45" s="28">
        <v>62591</v>
      </c>
      <c r="AA45" s="28">
        <v>43053</v>
      </c>
      <c r="AB45" s="28">
        <v>16135</v>
      </c>
      <c r="AC45" s="39">
        <v>10233</v>
      </c>
      <c r="AD45" s="27">
        <v>25528</v>
      </c>
      <c r="AE45" s="28">
        <v>17463</v>
      </c>
      <c r="AF45" s="28">
        <v>2354</v>
      </c>
      <c r="AG45" s="28">
        <v>46115</v>
      </c>
      <c r="AH45" s="28">
        <v>5947</v>
      </c>
      <c r="AI45" s="28">
        <v>15809</v>
      </c>
      <c r="AJ45" s="28">
        <v>1952</v>
      </c>
      <c r="AK45" s="27">
        <v>14653</v>
      </c>
      <c r="AL45" s="28">
        <v>9366</v>
      </c>
      <c r="AM45" s="28">
        <v>4217</v>
      </c>
      <c r="AN45" s="28">
        <v>23048</v>
      </c>
      <c r="AO45" s="28">
        <v>9772</v>
      </c>
      <c r="AP45" s="28">
        <v>7723</v>
      </c>
      <c r="AQ45" s="28">
        <v>3238</v>
      </c>
      <c r="AR45" s="27">
        <v>7067</v>
      </c>
      <c r="AS45" s="28">
        <v>9277</v>
      </c>
      <c r="AT45" s="28">
        <v>4346</v>
      </c>
      <c r="AU45" s="28">
        <v>22944</v>
      </c>
      <c r="AV45" s="28">
        <v>10208</v>
      </c>
      <c r="AW45" s="28">
        <v>6877</v>
      </c>
      <c r="AX45" s="28">
        <v>2720</v>
      </c>
      <c r="AY45" s="27">
        <v>9061</v>
      </c>
      <c r="AZ45" s="28">
        <v>7659</v>
      </c>
      <c r="BA45" s="28">
        <v>4861</v>
      </c>
      <c r="BB45" s="28">
        <v>20560</v>
      </c>
      <c r="BC45" s="28">
        <v>12701</v>
      </c>
      <c r="BD45" s="28">
        <v>4377</v>
      </c>
      <c r="BE45" s="39">
        <v>2792</v>
      </c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</row>
    <row r="46" spans="1:134" s="7" customFormat="1" ht="13.5" x14ac:dyDescent="0.3">
      <c r="A46" s="42" t="s">
        <v>29</v>
      </c>
      <c r="B46" s="111">
        <f t="shared" si="3"/>
        <v>123911</v>
      </c>
      <c r="C46" s="102">
        <f t="shared" si="2"/>
        <v>108255</v>
      </c>
      <c r="D46" s="102">
        <f t="shared" si="2"/>
        <v>48767</v>
      </c>
      <c r="E46" s="102">
        <f t="shared" si="2"/>
        <v>282225</v>
      </c>
      <c r="F46" s="102">
        <f t="shared" si="2"/>
        <v>124930</v>
      </c>
      <c r="G46" s="102">
        <f t="shared" si="2"/>
        <v>77041</v>
      </c>
      <c r="H46" s="103">
        <f t="shared" si="2"/>
        <v>31682</v>
      </c>
      <c r="I46" s="44">
        <v>22806</v>
      </c>
      <c r="J46" s="29">
        <v>12866</v>
      </c>
      <c r="K46" s="29">
        <v>6153</v>
      </c>
      <c r="L46" s="29">
        <v>34607</v>
      </c>
      <c r="M46" s="29">
        <v>15701</v>
      </c>
      <c r="N46" s="29">
        <v>7916</v>
      </c>
      <c r="O46" s="29">
        <v>3544</v>
      </c>
      <c r="P46" s="27">
        <v>25559</v>
      </c>
      <c r="Q46" s="30">
        <v>26295</v>
      </c>
      <c r="R46" s="30">
        <v>9636</v>
      </c>
      <c r="S46" s="30">
        <v>69884</v>
      </c>
      <c r="T46" s="30">
        <v>23957</v>
      </c>
      <c r="U46" s="30">
        <v>16948</v>
      </c>
      <c r="V46" s="30">
        <v>5736</v>
      </c>
      <c r="W46" s="27">
        <v>19807</v>
      </c>
      <c r="X46" s="30">
        <v>23020</v>
      </c>
      <c r="Y46" s="30">
        <v>16443</v>
      </c>
      <c r="Z46" s="30">
        <v>64968</v>
      </c>
      <c r="AA46" s="30">
        <v>45658</v>
      </c>
      <c r="AB46" s="30">
        <v>16942</v>
      </c>
      <c r="AC46" s="40">
        <v>11318</v>
      </c>
      <c r="AD46" s="27">
        <v>24702</v>
      </c>
      <c r="AE46" s="30">
        <v>17976</v>
      </c>
      <c r="AF46" s="30">
        <v>2249</v>
      </c>
      <c r="AG46" s="30">
        <v>44041</v>
      </c>
      <c r="AH46" s="30">
        <v>5491</v>
      </c>
      <c r="AI46" s="30">
        <v>15608</v>
      </c>
      <c r="AJ46" s="30">
        <v>1895</v>
      </c>
      <c r="AK46" s="27">
        <v>14380</v>
      </c>
      <c r="AL46" s="30">
        <v>9645</v>
      </c>
      <c r="AM46" s="30">
        <v>4300</v>
      </c>
      <c r="AN46" s="30">
        <v>22865</v>
      </c>
      <c r="AO46" s="30">
        <v>9680</v>
      </c>
      <c r="AP46" s="30">
        <v>7740</v>
      </c>
      <c r="AQ46" s="30">
        <v>3278</v>
      </c>
      <c r="AR46" s="27">
        <v>7669</v>
      </c>
      <c r="AS46" s="30">
        <v>10384</v>
      </c>
      <c r="AT46" s="30">
        <v>4931</v>
      </c>
      <c r="AU46" s="30">
        <v>24509</v>
      </c>
      <c r="AV46" s="30">
        <v>11215</v>
      </c>
      <c r="AW46" s="30">
        <v>7463</v>
      </c>
      <c r="AX46" s="30">
        <v>3070</v>
      </c>
      <c r="AY46" s="27">
        <v>8988</v>
      </c>
      <c r="AZ46" s="30">
        <v>8069</v>
      </c>
      <c r="BA46" s="30">
        <v>5055</v>
      </c>
      <c r="BB46" s="30">
        <v>21351</v>
      </c>
      <c r="BC46" s="30">
        <v>13228</v>
      </c>
      <c r="BD46" s="30">
        <v>4424</v>
      </c>
      <c r="BE46" s="40">
        <v>2841</v>
      </c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</row>
    <row r="47" spans="1:134" s="7" customFormat="1" ht="13.5" x14ac:dyDescent="0.3">
      <c r="A47" s="41" t="s">
        <v>30</v>
      </c>
      <c r="B47" s="111">
        <f t="shared" si="3"/>
        <v>121877</v>
      </c>
      <c r="C47" s="102">
        <f t="shared" si="2"/>
        <v>110912</v>
      </c>
      <c r="D47" s="102">
        <f t="shared" si="2"/>
        <v>51521</v>
      </c>
      <c r="E47" s="102">
        <f t="shared" si="2"/>
        <v>290029</v>
      </c>
      <c r="F47" s="102">
        <f t="shared" si="2"/>
        <v>131658</v>
      </c>
      <c r="G47" s="102">
        <f t="shared" si="2"/>
        <v>78743</v>
      </c>
      <c r="H47" s="103">
        <f t="shared" si="2"/>
        <v>33673</v>
      </c>
      <c r="I47" s="44">
        <v>22892</v>
      </c>
      <c r="J47" s="29">
        <v>13827</v>
      </c>
      <c r="K47" s="29">
        <v>6894</v>
      </c>
      <c r="L47" s="29">
        <v>36706</v>
      </c>
      <c r="M47" s="29">
        <v>16920</v>
      </c>
      <c r="N47" s="29">
        <v>8337</v>
      </c>
      <c r="O47" s="29">
        <v>3813</v>
      </c>
      <c r="P47" s="27">
        <v>25994</v>
      </c>
      <c r="Q47" s="30">
        <v>27982</v>
      </c>
      <c r="R47" s="30">
        <v>10652</v>
      </c>
      <c r="S47" s="30">
        <v>72933</v>
      </c>
      <c r="T47" s="30">
        <v>26015</v>
      </c>
      <c r="U47" s="30">
        <v>18077</v>
      </c>
      <c r="V47" s="30">
        <v>6292</v>
      </c>
      <c r="W47" s="27">
        <v>19417</v>
      </c>
      <c r="X47" s="30">
        <v>22438</v>
      </c>
      <c r="Y47" s="30">
        <v>16593</v>
      </c>
      <c r="Z47" s="30">
        <v>65501</v>
      </c>
      <c r="AA47" s="30">
        <v>47051</v>
      </c>
      <c r="AB47" s="30">
        <v>17830</v>
      </c>
      <c r="AC47" s="40">
        <v>12410</v>
      </c>
      <c r="AD47" s="27">
        <v>23173</v>
      </c>
      <c r="AE47" s="30">
        <v>17925</v>
      </c>
      <c r="AF47" s="30">
        <v>2487</v>
      </c>
      <c r="AG47" s="30">
        <v>43847</v>
      </c>
      <c r="AH47" s="30">
        <v>5750</v>
      </c>
      <c r="AI47" s="30">
        <v>14899</v>
      </c>
      <c r="AJ47" s="30">
        <v>1772</v>
      </c>
      <c r="AK47" s="27">
        <v>14023</v>
      </c>
      <c r="AL47" s="30">
        <v>10253</v>
      </c>
      <c r="AM47" s="30">
        <v>4476</v>
      </c>
      <c r="AN47" s="30">
        <v>23579</v>
      </c>
      <c r="AO47" s="30">
        <v>9998</v>
      </c>
      <c r="AP47" s="30">
        <v>7598</v>
      </c>
      <c r="AQ47" s="30">
        <v>3152</v>
      </c>
      <c r="AR47" s="27">
        <v>7773</v>
      </c>
      <c r="AS47" s="30">
        <v>10421</v>
      </c>
      <c r="AT47" s="30">
        <v>5260</v>
      </c>
      <c r="AU47" s="30">
        <v>25411</v>
      </c>
      <c r="AV47" s="30">
        <v>12170</v>
      </c>
      <c r="AW47" s="30">
        <v>7261</v>
      </c>
      <c r="AX47" s="30">
        <v>3191</v>
      </c>
      <c r="AY47" s="27">
        <v>8605</v>
      </c>
      <c r="AZ47" s="30">
        <v>8066</v>
      </c>
      <c r="BA47" s="30">
        <v>5159</v>
      </c>
      <c r="BB47" s="30">
        <v>22052</v>
      </c>
      <c r="BC47" s="30">
        <v>13754</v>
      </c>
      <c r="BD47" s="30">
        <v>4741</v>
      </c>
      <c r="BE47" s="40">
        <v>3043</v>
      </c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</row>
    <row r="48" spans="1:134" s="1" customFormat="1" ht="13.5" x14ac:dyDescent="0.3">
      <c r="A48" s="41" t="s">
        <v>31</v>
      </c>
      <c r="B48" s="111">
        <f t="shared" si="3"/>
        <v>121119</v>
      </c>
      <c r="C48" s="102">
        <f t="shared" si="2"/>
        <v>113956</v>
      </c>
      <c r="D48" s="102">
        <f t="shared" si="2"/>
        <v>52986</v>
      </c>
      <c r="E48" s="102">
        <f t="shared" si="2"/>
        <v>296576</v>
      </c>
      <c r="F48" s="102">
        <f t="shared" si="2"/>
        <v>137118</v>
      </c>
      <c r="G48" s="102">
        <f t="shared" si="2"/>
        <v>79174</v>
      </c>
      <c r="H48" s="103">
        <f t="shared" si="2"/>
        <v>35419</v>
      </c>
      <c r="I48" s="44">
        <v>36277</v>
      </c>
      <c r="J48" s="24">
        <v>14532</v>
      </c>
      <c r="K48" s="24">
        <v>7355</v>
      </c>
      <c r="L48" s="24">
        <v>38696</v>
      </c>
      <c r="M48" s="24">
        <v>18356</v>
      </c>
      <c r="N48" s="24">
        <v>8699</v>
      </c>
      <c r="O48" s="24">
        <v>3934</v>
      </c>
      <c r="P48" s="27">
        <v>21129</v>
      </c>
      <c r="Q48" s="28">
        <v>28613</v>
      </c>
      <c r="R48" s="28">
        <v>11240</v>
      </c>
      <c r="S48" s="28">
        <v>75062</v>
      </c>
      <c r="T48" s="28">
        <v>27780</v>
      </c>
      <c r="U48" s="28">
        <v>18386</v>
      </c>
      <c r="V48" s="28">
        <v>6815</v>
      </c>
      <c r="W48" s="27">
        <v>9220</v>
      </c>
      <c r="X48" s="28">
        <v>21885</v>
      </c>
      <c r="Y48" s="28">
        <v>16248</v>
      </c>
      <c r="Z48" s="28">
        <v>65270</v>
      </c>
      <c r="AA48" s="28">
        <v>47581</v>
      </c>
      <c r="AB48" s="28">
        <v>18133</v>
      </c>
      <c r="AC48" s="39">
        <v>13087</v>
      </c>
      <c r="AD48" s="27">
        <v>22682</v>
      </c>
      <c r="AE48" s="28">
        <v>19396</v>
      </c>
      <c r="AF48" s="28">
        <v>2519</v>
      </c>
      <c r="AG48" s="28">
        <v>45291</v>
      </c>
      <c r="AH48" s="28">
        <v>5972</v>
      </c>
      <c r="AI48" s="28">
        <v>14264</v>
      </c>
      <c r="AJ48" s="28">
        <v>1855</v>
      </c>
      <c r="AK48" s="27">
        <v>14680</v>
      </c>
      <c r="AL48" s="28">
        <v>10496</v>
      </c>
      <c r="AM48" s="28">
        <v>4860</v>
      </c>
      <c r="AN48" s="28">
        <v>24169</v>
      </c>
      <c r="AO48" s="28">
        <v>10609</v>
      </c>
      <c r="AP48" s="28">
        <v>7153</v>
      </c>
      <c r="AQ48" s="28">
        <v>3159</v>
      </c>
      <c r="AR48" s="27">
        <v>7943</v>
      </c>
      <c r="AS48" s="28">
        <v>10815</v>
      </c>
      <c r="AT48" s="28">
        <v>5467</v>
      </c>
      <c r="AU48" s="28">
        <v>25949</v>
      </c>
      <c r="AV48" s="28">
        <v>12825</v>
      </c>
      <c r="AW48" s="28">
        <v>7753</v>
      </c>
      <c r="AX48" s="28">
        <v>3484</v>
      </c>
      <c r="AY48" s="27">
        <v>9188</v>
      </c>
      <c r="AZ48" s="28">
        <v>8219</v>
      </c>
      <c r="BA48" s="28">
        <v>5297</v>
      </c>
      <c r="BB48" s="28">
        <v>22139</v>
      </c>
      <c r="BC48" s="28">
        <v>13995</v>
      </c>
      <c r="BD48" s="28">
        <v>4786</v>
      </c>
      <c r="BE48" s="39">
        <v>3085</v>
      </c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</row>
    <row r="49" spans="1:135" s="7" customFormat="1" ht="13.5" x14ac:dyDescent="0.3">
      <c r="A49" s="42" t="s">
        <v>32</v>
      </c>
      <c r="B49" s="111">
        <f t="shared" si="3"/>
        <v>120825</v>
      </c>
      <c r="C49" s="102">
        <f t="shared" si="2"/>
        <v>113371</v>
      </c>
      <c r="D49" s="102">
        <f t="shared" si="2"/>
        <v>53745</v>
      </c>
      <c r="E49" s="102">
        <f t="shared" si="2"/>
        <v>301412</v>
      </c>
      <c r="F49" s="102">
        <f t="shared" si="2"/>
        <v>141679</v>
      </c>
      <c r="G49" s="102">
        <f t="shared" si="2"/>
        <v>82293</v>
      </c>
      <c r="H49" s="103">
        <f t="shared" si="2"/>
        <v>37112</v>
      </c>
      <c r="I49" s="44">
        <v>30379</v>
      </c>
      <c r="J49" s="29">
        <v>14876</v>
      </c>
      <c r="K49" s="29">
        <v>7639</v>
      </c>
      <c r="L49" s="29">
        <v>40195</v>
      </c>
      <c r="M49" s="29">
        <v>19567</v>
      </c>
      <c r="N49" s="29">
        <v>9484</v>
      </c>
      <c r="O49" s="29">
        <v>4368</v>
      </c>
      <c r="P49" s="27">
        <v>25189</v>
      </c>
      <c r="Q49" s="30">
        <v>28397</v>
      </c>
      <c r="R49" s="30">
        <v>11447</v>
      </c>
      <c r="S49" s="30">
        <v>76575</v>
      </c>
      <c r="T49" s="30">
        <v>29493</v>
      </c>
      <c r="U49" s="30">
        <v>20318</v>
      </c>
      <c r="V49" s="30">
        <v>7668</v>
      </c>
      <c r="W49" s="27">
        <v>12044</v>
      </c>
      <c r="X49" s="30">
        <v>21852</v>
      </c>
      <c r="Y49" s="30">
        <v>16260</v>
      </c>
      <c r="Z49" s="30">
        <v>64278</v>
      </c>
      <c r="AA49" s="30">
        <v>47235</v>
      </c>
      <c r="AB49" s="30">
        <v>18017</v>
      </c>
      <c r="AC49" s="40">
        <v>13183</v>
      </c>
      <c r="AD49" s="27">
        <v>22136</v>
      </c>
      <c r="AE49" s="30">
        <v>18675</v>
      </c>
      <c r="AF49" s="30">
        <v>2516</v>
      </c>
      <c r="AG49" s="30">
        <v>45926</v>
      </c>
      <c r="AH49" s="30">
        <v>6081</v>
      </c>
      <c r="AI49" s="30">
        <v>14617</v>
      </c>
      <c r="AJ49" s="30">
        <v>1957</v>
      </c>
      <c r="AK49" s="27">
        <v>14099</v>
      </c>
      <c r="AL49" s="30">
        <v>10438</v>
      </c>
      <c r="AM49" s="30">
        <v>4863</v>
      </c>
      <c r="AN49" s="30">
        <v>24513</v>
      </c>
      <c r="AO49" s="30">
        <v>11053</v>
      </c>
      <c r="AP49" s="30">
        <v>7421</v>
      </c>
      <c r="AQ49" s="30">
        <v>3284</v>
      </c>
      <c r="AR49" s="27">
        <v>8121</v>
      </c>
      <c r="AS49" s="30">
        <v>10636</v>
      </c>
      <c r="AT49" s="30">
        <v>5596</v>
      </c>
      <c r="AU49" s="30">
        <v>27350</v>
      </c>
      <c r="AV49" s="30">
        <v>13931</v>
      </c>
      <c r="AW49" s="30">
        <v>7389</v>
      </c>
      <c r="AX49" s="30">
        <v>3360</v>
      </c>
      <c r="AY49" s="27">
        <v>8857</v>
      </c>
      <c r="AZ49" s="30">
        <v>8497</v>
      </c>
      <c r="BA49" s="30">
        <v>5424</v>
      </c>
      <c r="BB49" s="30">
        <v>22575</v>
      </c>
      <c r="BC49" s="30">
        <v>14319</v>
      </c>
      <c r="BD49" s="30">
        <v>5047</v>
      </c>
      <c r="BE49" s="40">
        <v>3292</v>
      </c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</row>
    <row r="50" spans="1:135" s="7" customFormat="1" ht="13.5" x14ac:dyDescent="0.3">
      <c r="A50" s="42" t="s">
        <v>33</v>
      </c>
      <c r="B50" s="111">
        <f t="shared" si="3"/>
        <v>124720</v>
      </c>
      <c r="C50" s="102">
        <f t="shared" si="2"/>
        <v>120088</v>
      </c>
      <c r="D50" s="102">
        <f t="shared" si="2"/>
        <v>57438</v>
      </c>
      <c r="E50" s="102">
        <f t="shared" si="2"/>
        <v>306471</v>
      </c>
      <c r="F50" s="102">
        <f t="shared" si="2"/>
        <v>146083</v>
      </c>
      <c r="G50" s="102">
        <f t="shared" si="2"/>
        <v>85597</v>
      </c>
      <c r="H50" s="103">
        <f t="shared" si="2"/>
        <v>39345</v>
      </c>
      <c r="I50" s="44">
        <v>18245</v>
      </c>
      <c r="J50" s="29">
        <v>15228</v>
      </c>
      <c r="K50" s="29">
        <v>8067</v>
      </c>
      <c r="L50" s="29">
        <v>41371</v>
      </c>
      <c r="M50" s="29">
        <v>20339</v>
      </c>
      <c r="N50" s="29">
        <v>9542</v>
      </c>
      <c r="O50" s="29">
        <v>4658</v>
      </c>
      <c r="P50" s="27">
        <v>31479</v>
      </c>
      <c r="Q50" s="30">
        <v>31708</v>
      </c>
      <c r="R50" s="30">
        <v>13035</v>
      </c>
      <c r="S50" s="30">
        <v>78672</v>
      </c>
      <c r="T50" s="30">
        <v>31394</v>
      </c>
      <c r="U50" s="30">
        <v>21896</v>
      </c>
      <c r="V50" s="30">
        <v>8368</v>
      </c>
      <c r="W50" s="27">
        <v>21298</v>
      </c>
      <c r="X50" s="30">
        <v>21905</v>
      </c>
      <c r="Y50" s="30">
        <v>16275</v>
      </c>
      <c r="Z50" s="30">
        <v>63626</v>
      </c>
      <c r="AA50" s="30">
        <v>46730</v>
      </c>
      <c r="AB50" s="30">
        <v>17781</v>
      </c>
      <c r="AC50" s="40">
        <v>13448</v>
      </c>
      <c r="AD50" s="27">
        <v>21564</v>
      </c>
      <c r="AE50" s="30">
        <v>19662</v>
      </c>
      <c r="AF50" s="30">
        <v>2881</v>
      </c>
      <c r="AG50" s="30">
        <v>45729</v>
      </c>
      <c r="AH50" s="30">
        <v>6294</v>
      </c>
      <c r="AI50" s="30">
        <v>15236</v>
      </c>
      <c r="AJ50" s="30">
        <v>2071</v>
      </c>
      <c r="AK50" s="27">
        <v>12222</v>
      </c>
      <c r="AL50" s="30">
        <v>10738</v>
      </c>
      <c r="AM50" s="30">
        <v>5015</v>
      </c>
      <c r="AN50" s="30">
        <v>24785</v>
      </c>
      <c r="AO50" s="30">
        <v>11280</v>
      </c>
      <c r="AP50" s="30">
        <v>7751</v>
      </c>
      <c r="AQ50" s="30">
        <v>3509</v>
      </c>
      <c r="AR50" s="27">
        <v>10799</v>
      </c>
      <c r="AS50" s="30">
        <v>12140</v>
      </c>
      <c r="AT50" s="30">
        <v>6547</v>
      </c>
      <c r="AU50" s="30">
        <v>29373</v>
      </c>
      <c r="AV50" s="30">
        <v>15438</v>
      </c>
      <c r="AW50" s="30">
        <v>8142</v>
      </c>
      <c r="AX50" s="30">
        <v>3836</v>
      </c>
      <c r="AY50" s="27">
        <v>9113</v>
      </c>
      <c r="AZ50" s="30">
        <v>8707</v>
      </c>
      <c r="BA50" s="30">
        <v>5618</v>
      </c>
      <c r="BB50" s="30">
        <v>22915</v>
      </c>
      <c r="BC50" s="30">
        <v>14608</v>
      </c>
      <c r="BD50" s="30">
        <v>5249</v>
      </c>
      <c r="BE50" s="40">
        <v>3455</v>
      </c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</row>
    <row r="51" spans="1:135" s="7" customFormat="1" ht="14.25" thickBot="1" x14ac:dyDescent="0.35">
      <c r="A51" s="503" t="s">
        <v>34</v>
      </c>
      <c r="B51" s="514">
        <f t="shared" si="3"/>
        <v>126745</v>
      </c>
      <c r="C51" s="483">
        <f t="shared" si="2"/>
        <v>126958</v>
      </c>
      <c r="D51" s="483">
        <f t="shared" si="2"/>
        <v>61356</v>
      </c>
      <c r="E51" s="483">
        <f t="shared" si="2"/>
        <v>316633</v>
      </c>
      <c r="F51" s="483">
        <f t="shared" si="2"/>
        <v>152367</v>
      </c>
      <c r="G51" s="483">
        <f t="shared" si="2"/>
        <v>87870</v>
      </c>
      <c r="H51" s="484">
        <f t="shared" si="2"/>
        <v>41302</v>
      </c>
      <c r="I51" s="515">
        <v>21079</v>
      </c>
      <c r="J51" s="454">
        <v>16482</v>
      </c>
      <c r="K51" s="454">
        <v>8902</v>
      </c>
      <c r="L51" s="454">
        <v>42862</v>
      </c>
      <c r="M51" s="454">
        <v>21665</v>
      </c>
      <c r="N51" s="454">
        <v>10453</v>
      </c>
      <c r="O51" s="454">
        <v>5154</v>
      </c>
      <c r="P51" s="516">
        <v>31373</v>
      </c>
      <c r="Q51" s="413">
        <v>33834</v>
      </c>
      <c r="R51" s="413">
        <v>14224</v>
      </c>
      <c r="S51" s="413">
        <v>82435</v>
      </c>
      <c r="T51" s="413">
        <v>33626</v>
      </c>
      <c r="U51" s="413">
        <v>22536</v>
      </c>
      <c r="V51" s="413">
        <v>9154</v>
      </c>
      <c r="W51" s="516">
        <v>19458</v>
      </c>
      <c r="X51" s="413">
        <v>22565</v>
      </c>
      <c r="Y51" s="413">
        <v>16680</v>
      </c>
      <c r="Z51" s="413">
        <v>63375</v>
      </c>
      <c r="AA51" s="413">
        <v>46361</v>
      </c>
      <c r="AB51" s="413">
        <v>17383</v>
      </c>
      <c r="AC51" s="414">
        <v>13191</v>
      </c>
      <c r="AD51" s="516">
        <v>21806</v>
      </c>
      <c r="AE51" s="413">
        <v>20638</v>
      </c>
      <c r="AF51" s="413">
        <v>3360</v>
      </c>
      <c r="AG51" s="413">
        <v>47056</v>
      </c>
      <c r="AH51" s="413">
        <v>7034</v>
      </c>
      <c r="AI51" s="413">
        <v>15431</v>
      </c>
      <c r="AJ51" s="413">
        <v>2138</v>
      </c>
      <c r="AK51" s="516">
        <v>12808</v>
      </c>
      <c r="AL51" s="413">
        <v>11548</v>
      </c>
      <c r="AM51" s="413">
        <v>5416</v>
      </c>
      <c r="AN51" s="413">
        <v>25677</v>
      </c>
      <c r="AO51" s="413">
        <v>11800</v>
      </c>
      <c r="AP51" s="413">
        <v>8108</v>
      </c>
      <c r="AQ51" s="413">
        <v>3754</v>
      </c>
      <c r="AR51" s="516">
        <v>10966</v>
      </c>
      <c r="AS51" s="413">
        <v>12654</v>
      </c>
      <c r="AT51" s="413">
        <v>6854</v>
      </c>
      <c r="AU51" s="413">
        <v>31478</v>
      </c>
      <c r="AV51" s="413">
        <v>16748</v>
      </c>
      <c r="AW51" s="413">
        <v>8453</v>
      </c>
      <c r="AX51" s="413">
        <v>4283</v>
      </c>
      <c r="AY51" s="516">
        <v>9255</v>
      </c>
      <c r="AZ51" s="413">
        <v>9237</v>
      </c>
      <c r="BA51" s="413">
        <v>5920</v>
      </c>
      <c r="BB51" s="413">
        <v>23750</v>
      </c>
      <c r="BC51" s="413">
        <v>15133</v>
      </c>
      <c r="BD51" s="413">
        <v>5506</v>
      </c>
      <c r="BE51" s="414">
        <v>3628</v>
      </c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</row>
    <row r="52" spans="1:135" s="7" customFormat="1" ht="13.5" x14ac:dyDescent="0.3">
      <c r="A52" s="492" t="s">
        <v>35</v>
      </c>
      <c r="B52" s="508">
        <f t="shared" si="3"/>
        <v>128486</v>
      </c>
      <c r="C52" s="471">
        <f t="shared" si="2"/>
        <v>126872</v>
      </c>
      <c r="D52" s="471">
        <f t="shared" si="2"/>
        <v>61203</v>
      </c>
      <c r="E52" s="471">
        <f t="shared" si="2"/>
        <v>329933</v>
      </c>
      <c r="F52" s="471">
        <f t="shared" si="2"/>
        <v>158523</v>
      </c>
      <c r="G52" s="471">
        <f t="shared" si="2"/>
        <v>91048</v>
      </c>
      <c r="H52" s="472">
        <f t="shared" si="2"/>
        <v>42237</v>
      </c>
      <c r="I52" s="509">
        <v>18198</v>
      </c>
      <c r="J52" s="518">
        <v>16548</v>
      </c>
      <c r="K52" s="518">
        <v>9117</v>
      </c>
      <c r="L52" s="518">
        <v>44335</v>
      </c>
      <c r="M52" s="518">
        <v>22944</v>
      </c>
      <c r="N52" s="518">
        <v>10697</v>
      </c>
      <c r="O52" s="518">
        <v>5346</v>
      </c>
      <c r="P52" s="511">
        <v>32338</v>
      </c>
      <c r="Q52" s="390">
        <v>34464</v>
      </c>
      <c r="R52" s="390">
        <v>14482</v>
      </c>
      <c r="S52" s="390">
        <v>86520</v>
      </c>
      <c r="T52" s="390">
        <v>35734</v>
      </c>
      <c r="U52" s="390">
        <v>23073</v>
      </c>
      <c r="V52" s="390">
        <v>9421</v>
      </c>
      <c r="W52" s="511">
        <v>22974</v>
      </c>
      <c r="X52" s="390">
        <v>21176</v>
      </c>
      <c r="Y52" s="390">
        <v>15754</v>
      </c>
      <c r="Z52" s="390">
        <v>62716</v>
      </c>
      <c r="AA52" s="390">
        <v>46004</v>
      </c>
      <c r="AB52" s="390">
        <v>17160</v>
      </c>
      <c r="AC52" s="391">
        <v>12907</v>
      </c>
      <c r="AD52" s="511">
        <v>22062</v>
      </c>
      <c r="AE52" s="390">
        <v>21252</v>
      </c>
      <c r="AF52" s="390">
        <v>3644</v>
      </c>
      <c r="AG52" s="390">
        <v>51314</v>
      </c>
      <c r="AH52" s="390">
        <v>8218</v>
      </c>
      <c r="AI52" s="390">
        <v>17364</v>
      </c>
      <c r="AJ52" s="390">
        <v>2494</v>
      </c>
      <c r="AK52" s="511">
        <v>12044</v>
      </c>
      <c r="AL52" s="390">
        <v>11615</v>
      </c>
      <c r="AM52" s="390">
        <v>5426</v>
      </c>
      <c r="AN52" s="390">
        <v>27657</v>
      </c>
      <c r="AO52" s="390">
        <v>12476</v>
      </c>
      <c r="AP52" s="390">
        <v>8695</v>
      </c>
      <c r="AQ52" s="390">
        <v>4038</v>
      </c>
      <c r="AR52" s="511">
        <v>11957</v>
      </c>
      <c r="AS52" s="390">
        <v>12709</v>
      </c>
      <c r="AT52" s="390">
        <v>6925</v>
      </c>
      <c r="AU52" s="390">
        <v>33350</v>
      </c>
      <c r="AV52" s="390">
        <v>17832</v>
      </c>
      <c r="AW52" s="390">
        <v>8666</v>
      </c>
      <c r="AX52" s="390">
        <v>4484</v>
      </c>
      <c r="AY52" s="511">
        <v>8913</v>
      </c>
      <c r="AZ52" s="390">
        <v>9108</v>
      </c>
      <c r="BA52" s="390">
        <v>5855</v>
      </c>
      <c r="BB52" s="390">
        <v>24041</v>
      </c>
      <c r="BC52" s="390">
        <v>15315</v>
      </c>
      <c r="BD52" s="390">
        <v>5393</v>
      </c>
      <c r="BE52" s="391">
        <v>3547</v>
      </c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</row>
    <row r="53" spans="1:135" s="7" customFormat="1" ht="13.5" x14ac:dyDescent="0.3">
      <c r="A53" s="42" t="s">
        <v>36</v>
      </c>
      <c r="B53" s="111">
        <f t="shared" si="3"/>
        <v>129700</v>
      </c>
      <c r="C53" s="102">
        <f t="shared" si="2"/>
        <v>126116</v>
      </c>
      <c r="D53" s="102">
        <f t="shared" si="2"/>
        <v>60628</v>
      </c>
      <c r="E53" s="102">
        <f t="shared" si="2"/>
        <v>329544</v>
      </c>
      <c r="F53" s="102">
        <f t="shared" si="2"/>
        <v>159032</v>
      </c>
      <c r="G53" s="102">
        <f t="shared" si="2"/>
        <v>95008</v>
      </c>
      <c r="H53" s="103">
        <f t="shared" si="2"/>
        <v>44636</v>
      </c>
      <c r="I53" s="44">
        <v>22078</v>
      </c>
      <c r="J53" s="29">
        <v>16745</v>
      </c>
      <c r="K53" s="29">
        <v>9371</v>
      </c>
      <c r="L53" s="29">
        <v>45052</v>
      </c>
      <c r="M53" s="29">
        <v>23661</v>
      </c>
      <c r="N53" s="29">
        <v>11318</v>
      </c>
      <c r="O53" s="29">
        <v>5801</v>
      </c>
      <c r="P53" s="27">
        <v>31630</v>
      </c>
      <c r="Q53" s="30">
        <v>34286</v>
      </c>
      <c r="R53" s="30">
        <v>14586</v>
      </c>
      <c r="S53" s="30">
        <v>86976</v>
      </c>
      <c r="T53" s="30">
        <v>36397</v>
      </c>
      <c r="U53" s="30">
        <v>25854</v>
      </c>
      <c r="V53" s="30">
        <v>10791</v>
      </c>
      <c r="W53" s="27">
        <v>17532</v>
      </c>
      <c r="X53" s="30">
        <v>19673</v>
      </c>
      <c r="Y53" s="30">
        <v>14528</v>
      </c>
      <c r="Z53" s="30">
        <v>60220</v>
      </c>
      <c r="AA53" s="30">
        <v>44053</v>
      </c>
      <c r="AB53" s="30">
        <v>16626</v>
      </c>
      <c r="AC53" s="40">
        <v>12539</v>
      </c>
      <c r="AD53" s="27">
        <v>23963</v>
      </c>
      <c r="AE53" s="30">
        <v>21507</v>
      </c>
      <c r="AF53" s="30">
        <v>3507</v>
      </c>
      <c r="AG53" s="30">
        <v>50512</v>
      </c>
      <c r="AH53" s="30">
        <v>8120</v>
      </c>
      <c r="AI53" s="30">
        <v>17266</v>
      </c>
      <c r="AJ53" s="30">
        <v>2716</v>
      </c>
      <c r="AK53" s="27">
        <v>13852</v>
      </c>
      <c r="AL53" s="30">
        <v>11547</v>
      </c>
      <c r="AM53" s="30">
        <v>5542</v>
      </c>
      <c r="AN53" s="30">
        <v>27551</v>
      </c>
      <c r="AO53" s="30">
        <v>12597</v>
      </c>
      <c r="AP53" s="30">
        <v>8935</v>
      </c>
      <c r="AQ53" s="30">
        <v>4167</v>
      </c>
      <c r="AR53" s="27">
        <v>11090</v>
      </c>
      <c r="AS53" s="30">
        <v>13073</v>
      </c>
      <c r="AT53" s="30">
        <v>7156</v>
      </c>
      <c r="AU53" s="30">
        <v>35108</v>
      </c>
      <c r="AV53" s="30">
        <v>18871</v>
      </c>
      <c r="AW53" s="30">
        <v>9189</v>
      </c>
      <c r="AX53" s="30">
        <v>4902</v>
      </c>
      <c r="AY53" s="27">
        <v>9555</v>
      </c>
      <c r="AZ53" s="30">
        <v>9285</v>
      </c>
      <c r="BA53" s="30">
        <v>5938</v>
      </c>
      <c r="BB53" s="30">
        <v>24125</v>
      </c>
      <c r="BC53" s="30">
        <v>15333</v>
      </c>
      <c r="BD53" s="30">
        <v>5820</v>
      </c>
      <c r="BE53" s="40">
        <v>3720</v>
      </c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</row>
    <row r="54" spans="1:135" s="7" customFormat="1" ht="13.5" x14ac:dyDescent="0.3">
      <c r="A54" s="42" t="s">
        <v>37</v>
      </c>
      <c r="B54" s="111">
        <f t="shared" si="3"/>
        <v>130657</v>
      </c>
      <c r="C54" s="102">
        <f t="shared" si="2"/>
        <v>126860</v>
      </c>
      <c r="D54" s="102">
        <f t="shared" si="2"/>
        <v>61242</v>
      </c>
      <c r="E54" s="102">
        <f t="shared" si="2"/>
        <v>329822</v>
      </c>
      <c r="F54" s="102">
        <f t="shared" si="2"/>
        <v>158952</v>
      </c>
      <c r="G54" s="102">
        <f t="shared" si="2"/>
        <v>95563</v>
      </c>
      <c r="H54" s="103">
        <f t="shared" si="2"/>
        <v>45936</v>
      </c>
      <c r="I54" s="44">
        <v>20412</v>
      </c>
      <c r="J54" s="29">
        <v>17360</v>
      </c>
      <c r="K54" s="29">
        <v>9924</v>
      </c>
      <c r="L54" s="29">
        <v>46266</v>
      </c>
      <c r="M54" s="29">
        <v>24754</v>
      </c>
      <c r="N54" s="29">
        <v>11603</v>
      </c>
      <c r="O54" s="29">
        <v>6253</v>
      </c>
      <c r="P54" s="27">
        <v>32246</v>
      </c>
      <c r="Q54" s="30">
        <v>33830</v>
      </c>
      <c r="R54" s="30">
        <v>14612</v>
      </c>
      <c r="S54" s="30">
        <v>86429</v>
      </c>
      <c r="T54" s="30">
        <v>36459</v>
      </c>
      <c r="U54" s="30">
        <v>26179</v>
      </c>
      <c r="V54" s="30">
        <v>11127</v>
      </c>
      <c r="W54" s="27">
        <v>18769</v>
      </c>
      <c r="X54" s="30">
        <v>19490</v>
      </c>
      <c r="Y54" s="30">
        <v>14426</v>
      </c>
      <c r="Z54" s="30">
        <v>58113</v>
      </c>
      <c r="AA54" s="30">
        <v>42398</v>
      </c>
      <c r="AB54" s="30">
        <v>16162</v>
      </c>
      <c r="AC54" s="40">
        <v>12268</v>
      </c>
      <c r="AD54" s="27">
        <v>24095</v>
      </c>
      <c r="AE54" s="30">
        <v>21663</v>
      </c>
      <c r="AF54" s="30">
        <v>3593</v>
      </c>
      <c r="AG54" s="30">
        <v>51307</v>
      </c>
      <c r="AH54" s="30">
        <v>8198</v>
      </c>
      <c r="AI54" s="30">
        <v>17019</v>
      </c>
      <c r="AJ54" s="30">
        <v>2901</v>
      </c>
      <c r="AK54" s="27">
        <v>12606</v>
      </c>
      <c r="AL54" s="30">
        <v>11994</v>
      </c>
      <c r="AM54" s="30">
        <v>5479</v>
      </c>
      <c r="AN54" s="30">
        <v>27594</v>
      </c>
      <c r="AO54" s="30">
        <v>12445</v>
      </c>
      <c r="AP54" s="30">
        <v>8864</v>
      </c>
      <c r="AQ54" s="30">
        <v>4210</v>
      </c>
      <c r="AR54" s="27">
        <v>12298</v>
      </c>
      <c r="AS54" s="30">
        <v>13328</v>
      </c>
      <c r="AT54" s="30">
        <v>7433</v>
      </c>
      <c r="AU54" s="30">
        <v>35903</v>
      </c>
      <c r="AV54" s="30">
        <v>19413</v>
      </c>
      <c r="AW54" s="30">
        <v>10047</v>
      </c>
      <c r="AX54" s="30">
        <v>5446</v>
      </c>
      <c r="AY54" s="27">
        <v>10231</v>
      </c>
      <c r="AZ54" s="30">
        <v>9195</v>
      </c>
      <c r="BA54" s="30">
        <v>5775</v>
      </c>
      <c r="BB54" s="30">
        <v>24210</v>
      </c>
      <c r="BC54" s="30">
        <v>15285</v>
      </c>
      <c r="BD54" s="30">
        <v>5689</v>
      </c>
      <c r="BE54" s="40">
        <v>3731</v>
      </c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</row>
    <row r="55" spans="1:135" ht="13.5" customHeight="1" x14ac:dyDescent="0.3">
      <c r="A55" s="41" t="s">
        <v>61</v>
      </c>
      <c r="B55" s="111">
        <f t="shared" si="3"/>
        <v>130523</v>
      </c>
      <c r="C55" s="102">
        <f t="shared" si="2"/>
        <v>127757</v>
      </c>
      <c r="D55" s="102">
        <f t="shared" si="2"/>
        <v>62454</v>
      </c>
      <c r="E55" s="102">
        <f t="shared" si="2"/>
        <v>330872</v>
      </c>
      <c r="F55" s="102">
        <f t="shared" si="2"/>
        <v>159894</v>
      </c>
      <c r="G55" s="102">
        <f t="shared" si="2"/>
        <v>95736</v>
      </c>
      <c r="H55" s="103">
        <f t="shared" si="2"/>
        <v>45959</v>
      </c>
      <c r="I55" s="65">
        <v>19767</v>
      </c>
      <c r="J55" s="60">
        <v>17380</v>
      </c>
      <c r="K55" s="60">
        <v>10022</v>
      </c>
      <c r="L55" s="60">
        <v>46680</v>
      </c>
      <c r="M55" s="60">
        <v>25415</v>
      </c>
      <c r="N55" s="60">
        <v>11834</v>
      </c>
      <c r="O55" s="60">
        <v>6360</v>
      </c>
      <c r="P55" s="66">
        <v>33238</v>
      </c>
      <c r="Q55" s="60">
        <v>34202</v>
      </c>
      <c r="R55" s="60">
        <v>14939</v>
      </c>
      <c r="S55" s="60">
        <v>85898</v>
      </c>
      <c r="T55" s="60">
        <v>36637</v>
      </c>
      <c r="U55" s="60">
        <v>26781</v>
      </c>
      <c r="V55" s="60">
        <v>11608</v>
      </c>
      <c r="W55" s="66">
        <v>19402</v>
      </c>
      <c r="X55" s="60">
        <v>19455</v>
      </c>
      <c r="Y55" s="60">
        <v>14429</v>
      </c>
      <c r="Z55" s="60">
        <v>56789</v>
      </c>
      <c r="AA55" s="60">
        <v>41450</v>
      </c>
      <c r="AB55" s="60">
        <v>15440</v>
      </c>
      <c r="AC55" s="67">
        <v>11625</v>
      </c>
      <c r="AD55" s="66">
        <v>23772</v>
      </c>
      <c r="AE55" s="60">
        <v>22070</v>
      </c>
      <c r="AF55" s="60">
        <v>3895</v>
      </c>
      <c r="AG55" s="60">
        <v>52428</v>
      </c>
      <c r="AH55" s="60">
        <v>8520</v>
      </c>
      <c r="AI55" s="60">
        <v>16872</v>
      </c>
      <c r="AJ55" s="60">
        <v>2794</v>
      </c>
      <c r="AK55" s="66">
        <v>12683</v>
      </c>
      <c r="AL55" s="60">
        <v>12041</v>
      </c>
      <c r="AM55" s="60">
        <v>5641</v>
      </c>
      <c r="AN55" s="60">
        <v>28593</v>
      </c>
      <c r="AO55" s="60">
        <v>12814</v>
      </c>
      <c r="AP55" s="60">
        <v>8694</v>
      </c>
      <c r="AQ55" s="60">
        <v>4212</v>
      </c>
      <c r="AR55" s="66">
        <v>12495</v>
      </c>
      <c r="AS55" s="60">
        <v>13634</v>
      </c>
      <c r="AT55" s="60">
        <v>7735</v>
      </c>
      <c r="AU55" s="60">
        <v>36668</v>
      </c>
      <c r="AV55" s="60">
        <v>20016</v>
      </c>
      <c r="AW55" s="60">
        <v>10362</v>
      </c>
      <c r="AX55" s="60">
        <v>5626</v>
      </c>
      <c r="AY55" s="66">
        <v>9166</v>
      </c>
      <c r="AZ55" s="60">
        <v>8975</v>
      </c>
      <c r="BA55" s="60">
        <v>5793</v>
      </c>
      <c r="BB55" s="60">
        <v>23816</v>
      </c>
      <c r="BC55" s="60">
        <v>15042</v>
      </c>
      <c r="BD55" s="60">
        <v>5753</v>
      </c>
      <c r="BE55" s="67">
        <v>3734</v>
      </c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0"/>
    </row>
    <row r="56" spans="1:135" ht="13.5" customHeight="1" x14ac:dyDescent="0.3">
      <c r="A56" s="41">
        <v>2015</v>
      </c>
      <c r="B56" s="111">
        <f t="shared" si="3"/>
        <v>130722</v>
      </c>
      <c r="C56" s="102">
        <f t="shared" si="2"/>
        <v>129201</v>
      </c>
      <c r="D56" s="102">
        <f t="shared" si="2"/>
        <v>63441</v>
      </c>
      <c r="E56" s="102">
        <f t="shared" si="2"/>
        <v>333478</v>
      </c>
      <c r="F56" s="102">
        <f t="shared" si="2"/>
        <v>162374</v>
      </c>
      <c r="G56" s="102">
        <f t="shared" si="2"/>
        <v>94741</v>
      </c>
      <c r="H56" s="103">
        <f t="shared" si="2"/>
        <v>45882</v>
      </c>
      <c r="I56" s="65">
        <v>19436</v>
      </c>
      <c r="J56" s="60">
        <v>18043</v>
      </c>
      <c r="K56" s="60">
        <v>10519</v>
      </c>
      <c r="L56" s="60">
        <v>47463</v>
      </c>
      <c r="M56" s="60">
        <v>26295</v>
      </c>
      <c r="N56" s="60">
        <v>12351</v>
      </c>
      <c r="O56" s="60">
        <v>6826</v>
      </c>
      <c r="P56" s="66">
        <v>33241</v>
      </c>
      <c r="Q56" s="60">
        <v>34862</v>
      </c>
      <c r="R56" s="60">
        <v>15374</v>
      </c>
      <c r="S56" s="60">
        <v>86673</v>
      </c>
      <c r="T56" s="60">
        <v>37345</v>
      </c>
      <c r="U56" s="60">
        <v>26020</v>
      </c>
      <c r="V56" s="60">
        <v>11420</v>
      </c>
      <c r="W56" s="66">
        <v>19231</v>
      </c>
      <c r="X56" s="60">
        <v>19307</v>
      </c>
      <c r="Y56" s="60">
        <v>14326</v>
      </c>
      <c r="Z56" s="60">
        <v>56249</v>
      </c>
      <c r="AA56" s="60">
        <v>41194</v>
      </c>
      <c r="AB56" s="60">
        <v>14768</v>
      </c>
      <c r="AC56" s="67">
        <v>11199</v>
      </c>
      <c r="AD56" s="66">
        <v>24151</v>
      </c>
      <c r="AE56" s="60">
        <v>22733</v>
      </c>
      <c r="AF56" s="60">
        <v>4003</v>
      </c>
      <c r="AG56" s="60">
        <v>53688</v>
      </c>
      <c r="AH56" s="60">
        <v>9041</v>
      </c>
      <c r="AI56" s="60">
        <v>16809</v>
      </c>
      <c r="AJ56" s="60">
        <v>2765</v>
      </c>
      <c r="AK56" s="66">
        <v>12862</v>
      </c>
      <c r="AL56" s="60">
        <v>12127</v>
      </c>
      <c r="AM56" s="60">
        <v>5813</v>
      </c>
      <c r="AN56" s="60">
        <v>29278</v>
      </c>
      <c r="AO56" s="60">
        <v>13297</v>
      </c>
      <c r="AP56" s="60">
        <v>8883</v>
      </c>
      <c r="AQ56" s="60">
        <v>4235</v>
      </c>
      <c r="AR56" s="66">
        <v>12619</v>
      </c>
      <c r="AS56" s="60">
        <v>13021</v>
      </c>
      <c r="AT56" s="60">
        <v>7511</v>
      </c>
      <c r="AU56" s="60">
        <v>36643</v>
      </c>
      <c r="AV56" s="60">
        <v>20187</v>
      </c>
      <c r="AW56" s="60">
        <v>10093</v>
      </c>
      <c r="AX56" s="60">
        <v>5628</v>
      </c>
      <c r="AY56" s="66">
        <v>9182</v>
      </c>
      <c r="AZ56" s="60">
        <v>9108</v>
      </c>
      <c r="BA56" s="60">
        <v>5895</v>
      </c>
      <c r="BB56" s="60">
        <v>23484</v>
      </c>
      <c r="BC56" s="60">
        <v>15015</v>
      </c>
      <c r="BD56" s="60">
        <v>5817</v>
      </c>
      <c r="BE56" s="67">
        <v>3809</v>
      </c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0"/>
    </row>
    <row r="57" spans="1:135" ht="13.5" customHeight="1" x14ac:dyDescent="0.3">
      <c r="A57" s="41">
        <v>2016</v>
      </c>
      <c r="B57" s="111">
        <f t="shared" si="3"/>
        <v>130792</v>
      </c>
      <c r="C57" s="102">
        <f t="shared" si="2"/>
        <v>126972</v>
      </c>
      <c r="D57" s="102">
        <f t="shared" si="2"/>
        <v>63030</v>
      </c>
      <c r="E57" s="102">
        <f t="shared" si="2"/>
        <v>332768</v>
      </c>
      <c r="F57" s="102">
        <f t="shared" si="2"/>
        <v>163179</v>
      </c>
      <c r="G57" s="102">
        <f t="shared" si="2"/>
        <v>95342</v>
      </c>
      <c r="H57" s="103">
        <f t="shared" si="2"/>
        <v>46436</v>
      </c>
      <c r="I57" s="65">
        <v>19363</v>
      </c>
      <c r="J57" s="60">
        <v>17743</v>
      </c>
      <c r="K57" s="60">
        <v>10329</v>
      </c>
      <c r="L57" s="60">
        <v>48371</v>
      </c>
      <c r="M57" s="60">
        <v>26925</v>
      </c>
      <c r="N57" s="60">
        <v>12301</v>
      </c>
      <c r="O57" s="60">
        <v>6975</v>
      </c>
      <c r="P57" s="66">
        <v>32269</v>
      </c>
      <c r="Q57" s="60">
        <v>33803</v>
      </c>
      <c r="R57" s="60">
        <v>15204</v>
      </c>
      <c r="S57" s="60">
        <v>85589</v>
      </c>
      <c r="T57" s="60">
        <v>37522</v>
      </c>
      <c r="U57" s="60">
        <v>26074</v>
      </c>
      <c r="V57" s="60">
        <v>11441</v>
      </c>
      <c r="W57" s="66">
        <v>19091</v>
      </c>
      <c r="X57" s="60">
        <v>18967</v>
      </c>
      <c r="Y57" s="60">
        <v>14290</v>
      </c>
      <c r="Z57" s="60">
        <v>55580</v>
      </c>
      <c r="AA57" s="60">
        <v>40968</v>
      </c>
      <c r="AB57" s="60">
        <v>14560</v>
      </c>
      <c r="AC57" s="67">
        <v>11046</v>
      </c>
      <c r="AD57" s="66">
        <v>23655</v>
      </c>
      <c r="AE57" s="60">
        <v>22448</v>
      </c>
      <c r="AF57" s="60">
        <v>4163</v>
      </c>
      <c r="AG57" s="60">
        <v>54365</v>
      </c>
      <c r="AH57" s="60">
        <v>9373</v>
      </c>
      <c r="AI57" s="60">
        <v>17108</v>
      </c>
      <c r="AJ57" s="60">
        <v>2983</v>
      </c>
      <c r="AK57" s="66">
        <v>13262</v>
      </c>
      <c r="AL57" s="60">
        <v>12012</v>
      </c>
      <c r="AM57" s="60">
        <v>5587</v>
      </c>
      <c r="AN57" s="60">
        <v>29104</v>
      </c>
      <c r="AO57" s="60">
        <v>13120</v>
      </c>
      <c r="AP57" s="60">
        <v>8946</v>
      </c>
      <c r="AQ57" s="60">
        <v>4229</v>
      </c>
      <c r="AR57" s="66">
        <v>13139</v>
      </c>
      <c r="AS57" s="60">
        <v>12880</v>
      </c>
      <c r="AT57" s="60">
        <v>7548</v>
      </c>
      <c r="AU57" s="60">
        <v>36090</v>
      </c>
      <c r="AV57" s="60">
        <v>20034</v>
      </c>
      <c r="AW57" s="60">
        <v>10347</v>
      </c>
      <c r="AX57" s="60">
        <v>5833</v>
      </c>
      <c r="AY57" s="66">
        <v>10013</v>
      </c>
      <c r="AZ57" s="60">
        <v>9119</v>
      </c>
      <c r="BA57" s="60">
        <v>5909</v>
      </c>
      <c r="BB57" s="60">
        <v>23669</v>
      </c>
      <c r="BC57" s="60">
        <v>15237</v>
      </c>
      <c r="BD57" s="60">
        <v>6006</v>
      </c>
      <c r="BE57" s="67">
        <v>3929</v>
      </c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0"/>
    </row>
    <row r="58" spans="1:135" s="7" customFormat="1" ht="14.25" customHeight="1" x14ac:dyDescent="0.3">
      <c r="A58" s="42">
        <v>2017</v>
      </c>
      <c r="B58" s="111">
        <f t="shared" si="3"/>
        <v>129464</v>
      </c>
      <c r="C58" s="102">
        <f t="shared" si="2"/>
        <v>122920</v>
      </c>
      <c r="D58" s="102">
        <f t="shared" si="2"/>
        <v>62192</v>
      </c>
      <c r="E58" s="102">
        <f t="shared" si="2"/>
        <v>326315</v>
      </c>
      <c r="F58" s="102">
        <f t="shared" si="2"/>
        <v>162008</v>
      </c>
      <c r="G58" s="102">
        <f t="shared" si="2"/>
        <v>97921</v>
      </c>
      <c r="H58" s="103">
        <f t="shared" si="2"/>
        <v>48421</v>
      </c>
      <c r="I58" s="65">
        <v>19129</v>
      </c>
      <c r="J58" s="60">
        <v>17697</v>
      </c>
      <c r="K58" s="60">
        <v>10571</v>
      </c>
      <c r="L58" s="60">
        <v>48041</v>
      </c>
      <c r="M58" s="60">
        <v>27044</v>
      </c>
      <c r="N58" s="60">
        <v>12864</v>
      </c>
      <c r="O58" s="60">
        <v>7502</v>
      </c>
      <c r="P58" s="66">
        <v>32627</v>
      </c>
      <c r="Q58" s="60">
        <v>33334</v>
      </c>
      <c r="R58" s="60">
        <v>15498</v>
      </c>
      <c r="S58" s="60">
        <v>84584</v>
      </c>
      <c r="T58" s="60">
        <v>37833</v>
      </c>
      <c r="U58" s="60">
        <v>26269</v>
      </c>
      <c r="V58" s="60">
        <v>11787</v>
      </c>
      <c r="W58" s="66">
        <v>18565</v>
      </c>
      <c r="X58" s="60">
        <v>18121</v>
      </c>
      <c r="Y58" s="60">
        <v>13672</v>
      </c>
      <c r="Z58" s="60">
        <v>54215</v>
      </c>
      <c r="AA58" s="60">
        <v>40233</v>
      </c>
      <c r="AB58" s="60">
        <v>14975</v>
      </c>
      <c r="AC58" s="67">
        <v>11323</v>
      </c>
      <c r="AD58" s="66">
        <v>23976</v>
      </c>
      <c r="AE58" s="60">
        <v>21699</v>
      </c>
      <c r="AF58" s="60">
        <v>4141</v>
      </c>
      <c r="AG58" s="60">
        <v>53259</v>
      </c>
      <c r="AH58" s="60">
        <v>9443</v>
      </c>
      <c r="AI58" s="60">
        <v>17659</v>
      </c>
      <c r="AJ58" s="60">
        <v>3148</v>
      </c>
      <c r="AK58" s="66">
        <v>12908</v>
      </c>
      <c r="AL58" s="60">
        <v>11526</v>
      </c>
      <c r="AM58" s="60">
        <v>5392</v>
      </c>
      <c r="AN58" s="60">
        <v>28401</v>
      </c>
      <c r="AO58" s="60">
        <v>12694</v>
      </c>
      <c r="AP58" s="60">
        <v>9299</v>
      </c>
      <c r="AQ58" s="60">
        <v>4565</v>
      </c>
      <c r="AR58" s="66">
        <v>11968</v>
      </c>
      <c r="AS58" s="60">
        <v>11351</v>
      </c>
      <c r="AT58" s="60">
        <v>6873</v>
      </c>
      <c r="AU58" s="60">
        <v>34249</v>
      </c>
      <c r="AV58" s="60">
        <v>19528</v>
      </c>
      <c r="AW58" s="60">
        <v>10748</v>
      </c>
      <c r="AX58" s="60">
        <v>6008</v>
      </c>
      <c r="AY58" s="66">
        <v>10291</v>
      </c>
      <c r="AZ58" s="60">
        <v>9192</v>
      </c>
      <c r="BA58" s="60">
        <v>6045</v>
      </c>
      <c r="BB58" s="60">
        <v>23566</v>
      </c>
      <c r="BC58" s="60">
        <v>15233</v>
      </c>
      <c r="BD58" s="60">
        <v>6107</v>
      </c>
      <c r="BE58" s="67">
        <v>4088</v>
      </c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</row>
    <row r="59" spans="1:135" s="7" customFormat="1" ht="14.25" customHeight="1" x14ac:dyDescent="0.3">
      <c r="A59" s="41">
        <v>2018</v>
      </c>
      <c r="B59" s="111">
        <f t="shared" si="3"/>
        <v>129228</v>
      </c>
      <c r="C59" s="102">
        <f t="shared" si="2"/>
        <v>123705</v>
      </c>
      <c r="D59" s="102">
        <f t="shared" si="2"/>
        <v>62700</v>
      </c>
      <c r="E59" s="102">
        <f t="shared" si="2"/>
        <v>322232</v>
      </c>
      <c r="F59" s="102">
        <f t="shared" si="2"/>
        <v>161393</v>
      </c>
      <c r="G59" s="102">
        <f t="shared" si="2"/>
        <v>97532</v>
      </c>
      <c r="H59" s="103">
        <f t="shared" si="2"/>
        <v>48489</v>
      </c>
      <c r="I59" s="65">
        <v>19949</v>
      </c>
      <c r="J59" s="60">
        <v>17983</v>
      </c>
      <c r="K59" s="60">
        <v>10543</v>
      </c>
      <c r="L59" s="60">
        <v>48364</v>
      </c>
      <c r="M59" s="60">
        <v>27242</v>
      </c>
      <c r="N59" s="60">
        <v>12531</v>
      </c>
      <c r="O59" s="60">
        <v>7420</v>
      </c>
      <c r="P59" s="66">
        <v>31858</v>
      </c>
      <c r="Q59" s="60">
        <v>33948</v>
      </c>
      <c r="R59" s="60">
        <v>15786</v>
      </c>
      <c r="S59" s="60">
        <v>84127</v>
      </c>
      <c r="T59" s="60">
        <v>38414</v>
      </c>
      <c r="U59" s="60">
        <v>26965</v>
      </c>
      <c r="V59" s="60">
        <v>12105</v>
      </c>
      <c r="W59" s="66">
        <v>18129</v>
      </c>
      <c r="X59" s="60">
        <v>17384</v>
      </c>
      <c r="Y59" s="60">
        <v>13265</v>
      </c>
      <c r="Z59" s="60">
        <v>51939</v>
      </c>
      <c r="AA59" s="60">
        <v>38789</v>
      </c>
      <c r="AB59" s="60">
        <v>15209</v>
      </c>
      <c r="AC59" s="67">
        <v>11567</v>
      </c>
      <c r="AD59" s="66">
        <v>24120</v>
      </c>
      <c r="AE59" s="60">
        <v>21784</v>
      </c>
      <c r="AF59" s="60">
        <v>4366</v>
      </c>
      <c r="AG59" s="60">
        <v>52816</v>
      </c>
      <c r="AH59" s="60">
        <v>9719</v>
      </c>
      <c r="AI59" s="60">
        <v>17590</v>
      </c>
      <c r="AJ59" s="60">
        <v>3236</v>
      </c>
      <c r="AK59" s="66">
        <v>13265</v>
      </c>
      <c r="AL59" s="60">
        <v>11545</v>
      </c>
      <c r="AM59" s="60">
        <v>5478</v>
      </c>
      <c r="AN59" s="60">
        <v>28198</v>
      </c>
      <c r="AO59" s="60">
        <v>12691</v>
      </c>
      <c r="AP59" s="60">
        <v>9028</v>
      </c>
      <c r="AQ59" s="60">
        <v>4287</v>
      </c>
      <c r="AR59" s="66">
        <v>11898</v>
      </c>
      <c r="AS59" s="60">
        <v>11297</v>
      </c>
      <c r="AT59" s="60">
        <v>6900</v>
      </c>
      <c r="AU59" s="60">
        <v>32483</v>
      </c>
      <c r="AV59" s="60">
        <v>18818</v>
      </c>
      <c r="AW59" s="60">
        <v>10360</v>
      </c>
      <c r="AX59" s="60">
        <v>5902</v>
      </c>
      <c r="AY59" s="66">
        <v>10009</v>
      </c>
      <c r="AZ59" s="60">
        <v>9764</v>
      </c>
      <c r="BA59" s="60">
        <v>6362</v>
      </c>
      <c r="BB59" s="60">
        <v>24305</v>
      </c>
      <c r="BC59" s="60">
        <v>15720</v>
      </c>
      <c r="BD59" s="60">
        <v>5849</v>
      </c>
      <c r="BE59" s="67">
        <v>3972</v>
      </c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</row>
    <row r="60" spans="1:135" s="7" customFormat="1" ht="14.25" customHeight="1" x14ac:dyDescent="0.3">
      <c r="A60" s="42">
        <v>2019</v>
      </c>
      <c r="B60" s="111">
        <f t="shared" si="3"/>
        <v>129300</v>
      </c>
      <c r="C60" s="102">
        <f t="shared" si="2"/>
        <v>123922</v>
      </c>
      <c r="D60" s="102">
        <f t="shared" si="2"/>
        <v>63374</v>
      </c>
      <c r="E60" s="102">
        <f t="shared" si="2"/>
        <v>319240</v>
      </c>
      <c r="F60" s="102">
        <f t="shared" si="2"/>
        <v>161381</v>
      </c>
      <c r="G60" s="102">
        <f t="shared" si="2"/>
        <v>97445</v>
      </c>
      <c r="H60" s="103">
        <f t="shared" si="2"/>
        <v>49055</v>
      </c>
      <c r="I60" s="65">
        <v>18188</v>
      </c>
      <c r="J60" s="60">
        <v>17996</v>
      </c>
      <c r="K60" s="60">
        <v>10773</v>
      </c>
      <c r="L60" s="60">
        <v>48070</v>
      </c>
      <c r="M60" s="60">
        <v>27261</v>
      </c>
      <c r="N60" s="60">
        <v>13380</v>
      </c>
      <c r="O60" s="60">
        <v>7845</v>
      </c>
      <c r="P60" s="66">
        <v>31738</v>
      </c>
      <c r="Q60" s="60">
        <v>34293</v>
      </c>
      <c r="R60" s="60">
        <v>16041</v>
      </c>
      <c r="S60" s="60">
        <v>84522</v>
      </c>
      <c r="T60" s="60">
        <v>38963</v>
      </c>
      <c r="U60" s="60">
        <v>26201</v>
      </c>
      <c r="V60" s="60">
        <v>12202</v>
      </c>
      <c r="W60" s="66">
        <v>19534</v>
      </c>
      <c r="X60" s="60">
        <v>16952</v>
      </c>
      <c r="Y60" s="60">
        <v>13055</v>
      </c>
      <c r="Z60" s="60">
        <v>50155</v>
      </c>
      <c r="AA60" s="60">
        <v>37812</v>
      </c>
      <c r="AB60" s="60">
        <v>14811</v>
      </c>
      <c r="AC60" s="67">
        <v>11408</v>
      </c>
      <c r="AD60" s="66">
        <v>24632</v>
      </c>
      <c r="AE60" s="60">
        <v>21947</v>
      </c>
      <c r="AF60" s="60">
        <v>4559</v>
      </c>
      <c r="AG60" s="60">
        <v>52555</v>
      </c>
      <c r="AH60" s="60">
        <v>10098</v>
      </c>
      <c r="AI60" s="60">
        <v>17939</v>
      </c>
      <c r="AJ60" s="60">
        <v>3288</v>
      </c>
      <c r="AK60" s="66">
        <v>12906</v>
      </c>
      <c r="AL60" s="60">
        <v>11232</v>
      </c>
      <c r="AM60" s="60">
        <v>5399</v>
      </c>
      <c r="AN60" s="60">
        <v>27854</v>
      </c>
      <c r="AO60" s="60">
        <v>12718</v>
      </c>
      <c r="AP60" s="60">
        <v>8850</v>
      </c>
      <c r="AQ60" s="60">
        <v>4230</v>
      </c>
      <c r="AR60" s="66">
        <v>12367</v>
      </c>
      <c r="AS60" s="60">
        <v>11099</v>
      </c>
      <c r="AT60" s="60">
        <v>6854</v>
      </c>
      <c r="AU60" s="60">
        <v>30845</v>
      </c>
      <c r="AV60" s="60">
        <v>18230</v>
      </c>
      <c r="AW60" s="60">
        <v>10062</v>
      </c>
      <c r="AX60" s="60">
        <v>5904</v>
      </c>
      <c r="AY60" s="66">
        <v>9935</v>
      </c>
      <c r="AZ60" s="60">
        <v>10403</v>
      </c>
      <c r="BA60" s="60">
        <v>6693</v>
      </c>
      <c r="BB60" s="60">
        <v>25239</v>
      </c>
      <c r="BC60" s="60">
        <v>16299</v>
      </c>
      <c r="BD60" s="60">
        <v>6202</v>
      </c>
      <c r="BE60" s="67">
        <v>4178</v>
      </c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</row>
    <row r="61" spans="1:135" s="7" customFormat="1" ht="14.25" customHeight="1" thickBot="1" x14ac:dyDescent="0.35">
      <c r="A61" s="43">
        <v>2020</v>
      </c>
      <c r="B61" s="560">
        <f t="shared" si="3"/>
        <v>129111</v>
      </c>
      <c r="C61" s="106">
        <f t="shared" si="2"/>
        <v>127057</v>
      </c>
      <c r="D61" s="106">
        <f t="shared" si="2"/>
        <v>66159</v>
      </c>
      <c r="E61" s="106">
        <f t="shared" si="2"/>
        <v>320595</v>
      </c>
      <c r="F61" s="106">
        <f t="shared" si="2"/>
        <v>164151</v>
      </c>
      <c r="G61" s="106">
        <f t="shared" si="2"/>
        <v>99185</v>
      </c>
      <c r="H61" s="107">
        <f t="shared" si="2"/>
        <v>50532</v>
      </c>
      <c r="I61" s="561">
        <v>18099</v>
      </c>
      <c r="J61" s="562">
        <v>17842</v>
      </c>
      <c r="K61" s="562">
        <v>10895</v>
      </c>
      <c r="L61" s="562">
        <v>48128</v>
      </c>
      <c r="M61" s="562">
        <v>27714</v>
      </c>
      <c r="N61" s="562">
        <v>13257</v>
      </c>
      <c r="O61" s="562">
        <v>7920</v>
      </c>
      <c r="P61" s="563">
        <v>31795</v>
      </c>
      <c r="Q61" s="562">
        <v>35559</v>
      </c>
      <c r="R61" s="562">
        <v>17204</v>
      </c>
      <c r="S61" s="562">
        <v>85882</v>
      </c>
      <c r="T61" s="562">
        <v>40147</v>
      </c>
      <c r="U61" s="562">
        <v>27327</v>
      </c>
      <c r="V61" s="562">
        <v>13022</v>
      </c>
      <c r="W61" s="563">
        <v>19276</v>
      </c>
      <c r="X61" s="562">
        <v>16981</v>
      </c>
      <c r="Y61" s="562">
        <v>13194</v>
      </c>
      <c r="Z61" s="562">
        <v>49175</v>
      </c>
      <c r="AA61" s="562">
        <v>37465</v>
      </c>
      <c r="AB61" s="562">
        <v>14588</v>
      </c>
      <c r="AC61" s="564">
        <v>11251</v>
      </c>
      <c r="AD61" s="563">
        <v>24850</v>
      </c>
      <c r="AE61" s="562">
        <v>23097</v>
      </c>
      <c r="AF61" s="562">
        <v>5125</v>
      </c>
      <c r="AG61" s="562">
        <v>53602</v>
      </c>
      <c r="AH61" s="562">
        <v>10935</v>
      </c>
      <c r="AI61" s="562">
        <v>17953</v>
      </c>
      <c r="AJ61" s="562">
        <v>3427</v>
      </c>
      <c r="AK61" s="563">
        <v>13196</v>
      </c>
      <c r="AL61" s="562">
        <v>11583</v>
      </c>
      <c r="AM61" s="562">
        <v>5676</v>
      </c>
      <c r="AN61" s="562">
        <v>27914</v>
      </c>
      <c r="AO61" s="562">
        <v>12888</v>
      </c>
      <c r="AP61" s="562">
        <v>9259</v>
      </c>
      <c r="AQ61" s="562">
        <v>4408</v>
      </c>
      <c r="AR61" s="563">
        <v>11966</v>
      </c>
      <c r="AS61" s="562">
        <v>11039</v>
      </c>
      <c r="AT61" s="562">
        <v>6983</v>
      </c>
      <c r="AU61" s="562">
        <v>29220</v>
      </c>
      <c r="AV61" s="562">
        <v>17830</v>
      </c>
      <c r="AW61" s="562">
        <v>9910</v>
      </c>
      <c r="AX61" s="562">
        <v>5787</v>
      </c>
      <c r="AY61" s="563">
        <v>9929</v>
      </c>
      <c r="AZ61" s="562">
        <v>10956</v>
      </c>
      <c r="BA61" s="562">
        <v>7082</v>
      </c>
      <c r="BB61" s="562">
        <v>26674</v>
      </c>
      <c r="BC61" s="562">
        <v>17172</v>
      </c>
      <c r="BD61" s="562">
        <v>6891</v>
      </c>
      <c r="BE61" s="564">
        <v>4717</v>
      </c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</row>
    <row r="62" spans="1:135" s="7" customFormat="1" ht="14.25" customHeight="1" x14ac:dyDescent="0.3">
      <c r="A62" s="569">
        <v>2021</v>
      </c>
      <c r="B62" s="571">
        <f t="shared" si="3"/>
        <v>129141</v>
      </c>
      <c r="C62" s="565">
        <f t="shared" si="2"/>
        <v>130932</v>
      </c>
      <c r="D62" s="565">
        <f t="shared" si="2"/>
        <v>68269</v>
      </c>
      <c r="E62" s="565">
        <f t="shared" si="2"/>
        <v>327415</v>
      </c>
      <c r="F62" s="565">
        <f t="shared" si="2"/>
        <v>168983</v>
      </c>
      <c r="G62" s="565">
        <f t="shared" si="2"/>
        <v>96450</v>
      </c>
      <c r="H62" s="572">
        <f t="shared" si="2"/>
        <v>49330</v>
      </c>
      <c r="I62" s="570">
        <v>18192</v>
      </c>
      <c r="J62" s="567">
        <v>17085</v>
      </c>
      <c r="K62" s="567">
        <v>10455</v>
      </c>
      <c r="L62" s="567">
        <v>47317</v>
      </c>
      <c r="M62" s="567">
        <v>27568</v>
      </c>
      <c r="N62" s="567">
        <v>12989</v>
      </c>
      <c r="O62" s="567">
        <v>7742</v>
      </c>
      <c r="P62" s="566">
        <v>31384</v>
      </c>
      <c r="Q62" s="567">
        <v>36013</v>
      </c>
      <c r="R62" s="567">
        <v>17532</v>
      </c>
      <c r="S62" s="567">
        <v>87553</v>
      </c>
      <c r="T62" s="567">
        <v>41708</v>
      </c>
      <c r="U62" s="567">
        <v>26792</v>
      </c>
      <c r="V62" s="567">
        <v>12531</v>
      </c>
      <c r="W62" s="566">
        <v>19038</v>
      </c>
      <c r="X62" s="567">
        <v>17815</v>
      </c>
      <c r="Y62" s="567">
        <v>13524</v>
      </c>
      <c r="Z62" s="567">
        <v>49353</v>
      </c>
      <c r="AA62" s="567">
        <v>37487</v>
      </c>
      <c r="AB62" s="567">
        <v>14307</v>
      </c>
      <c r="AC62" s="567">
        <v>11152</v>
      </c>
      <c r="AD62" s="566">
        <v>25364</v>
      </c>
      <c r="AE62" s="567">
        <v>25617</v>
      </c>
      <c r="AF62" s="567">
        <v>6287</v>
      </c>
      <c r="AG62" s="567">
        <v>57553</v>
      </c>
      <c r="AH62" s="567">
        <v>12697</v>
      </c>
      <c r="AI62" s="567">
        <v>17762</v>
      </c>
      <c r="AJ62" s="567">
        <v>3594</v>
      </c>
      <c r="AK62" s="566">
        <v>13141</v>
      </c>
      <c r="AL62" s="567">
        <v>12309</v>
      </c>
      <c r="AM62" s="567">
        <v>6154</v>
      </c>
      <c r="AN62" s="567">
        <v>29009</v>
      </c>
      <c r="AO62" s="567">
        <v>13674</v>
      </c>
      <c r="AP62" s="567">
        <v>9046</v>
      </c>
      <c r="AQ62" s="567">
        <v>4332</v>
      </c>
      <c r="AR62" s="566">
        <v>12174</v>
      </c>
      <c r="AS62" s="567">
        <v>11678</v>
      </c>
      <c r="AT62" s="567">
        <v>7607</v>
      </c>
      <c r="AU62" s="567">
        <v>29655</v>
      </c>
      <c r="AV62" s="567">
        <v>18486</v>
      </c>
      <c r="AW62" s="567">
        <v>8784</v>
      </c>
      <c r="AX62" s="567">
        <v>5446</v>
      </c>
      <c r="AY62" s="566">
        <v>9848</v>
      </c>
      <c r="AZ62" s="567">
        <v>10415</v>
      </c>
      <c r="BA62" s="567">
        <v>6710</v>
      </c>
      <c r="BB62" s="567">
        <v>26975</v>
      </c>
      <c r="BC62" s="567">
        <v>17363</v>
      </c>
      <c r="BD62" s="567">
        <v>6770</v>
      </c>
      <c r="BE62" s="568">
        <v>4533</v>
      </c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</row>
    <row r="63" spans="1:135" ht="14.25" customHeight="1" x14ac:dyDescent="0.3">
      <c r="A63" s="41">
        <v>2022</v>
      </c>
      <c r="B63" s="111">
        <f t="shared" si="3"/>
        <v>130065</v>
      </c>
      <c r="C63" s="102">
        <f t="shared" si="2"/>
        <v>133714</v>
      </c>
      <c r="D63" s="102">
        <f t="shared" si="2"/>
        <v>71729</v>
      </c>
      <c r="E63" s="102">
        <f t="shared" si="2"/>
        <v>333907</v>
      </c>
      <c r="F63" s="102">
        <f t="shared" si="2"/>
        <v>175087</v>
      </c>
      <c r="G63" s="102">
        <f t="shared" si="2"/>
        <v>101629</v>
      </c>
      <c r="H63" s="103">
        <f t="shared" si="2"/>
        <v>52801</v>
      </c>
      <c r="I63" s="65">
        <v>18056</v>
      </c>
      <c r="J63" s="60">
        <v>17415</v>
      </c>
      <c r="K63" s="60">
        <v>10801</v>
      </c>
      <c r="L63" s="60">
        <v>46817</v>
      </c>
      <c r="M63" s="60">
        <v>27606</v>
      </c>
      <c r="N63" s="60">
        <v>13334</v>
      </c>
      <c r="O63" s="60">
        <v>8073</v>
      </c>
      <c r="P63" s="66">
        <v>31206</v>
      </c>
      <c r="Q63" s="60">
        <v>36855</v>
      </c>
      <c r="R63" s="60">
        <v>18593</v>
      </c>
      <c r="S63" s="60">
        <v>89131</v>
      </c>
      <c r="T63" s="60">
        <v>43575</v>
      </c>
      <c r="U63" s="60">
        <v>28558</v>
      </c>
      <c r="V63" s="60">
        <v>13601</v>
      </c>
      <c r="W63" s="66">
        <v>18760</v>
      </c>
      <c r="X63" s="60">
        <v>17331</v>
      </c>
      <c r="Y63" s="60">
        <v>13230</v>
      </c>
      <c r="Z63" s="60">
        <v>49201</v>
      </c>
      <c r="AA63" s="60">
        <v>37317</v>
      </c>
      <c r="AB63" s="60">
        <v>15307</v>
      </c>
      <c r="AC63" s="60">
        <v>11884</v>
      </c>
      <c r="AD63" s="66">
        <v>26327</v>
      </c>
      <c r="AE63" s="60">
        <v>25588</v>
      </c>
      <c r="AF63" s="60">
        <v>6681</v>
      </c>
      <c r="AG63" s="60">
        <v>60197</v>
      </c>
      <c r="AH63" s="60">
        <v>14405</v>
      </c>
      <c r="AI63" s="60">
        <v>18544</v>
      </c>
      <c r="AJ63" s="60">
        <v>3913</v>
      </c>
      <c r="AK63" s="66">
        <v>13412</v>
      </c>
      <c r="AL63" s="60">
        <v>12583</v>
      </c>
      <c r="AM63" s="60">
        <v>6563</v>
      </c>
      <c r="AN63" s="60">
        <v>30001</v>
      </c>
      <c r="AO63" s="60">
        <v>14540</v>
      </c>
      <c r="AP63" s="60">
        <v>9469</v>
      </c>
      <c r="AQ63" s="60">
        <v>4683</v>
      </c>
      <c r="AR63" s="66">
        <v>12177</v>
      </c>
      <c r="AS63" s="60">
        <v>11862</v>
      </c>
      <c r="AT63" s="60">
        <v>7904</v>
      </c>
      <c r="AU63" s="60">
        <v>30251</v>
      </c>
      <c r="AV63" s="60">
        <v>19357</v>
      </c>
      <c r="AW63" s="60">
        <v>8838</v>
      </c>
      <c r="AX63" s="60">
        <v>5593</v>
      </c>
      <c r="AY63" s="66">
        <v>10127</v>
      </c>
      <c r="AZ63" s="60">
        <v>12080</v>
      </c>
      <c r="BA63" s="60">
        <v>7957</v>
      </c>
      <c r="BB63" s="60">
        <v>28309</v>
      </c>
      <c r="BC63" s="60">
        <v>18287</v>
      </c>
      <c r="BD63" s="60">
        <v>7579</v>
      </c>
      <c r="BE63" s="67">
        <v>5054</v>
      </c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</row>
    <row r="64" spans="1:135" ht="14.25" customHeight="1" x14ac:dyDescent="0.3">
      <c r="A64" s="41">
        <v>2023</v>
      </c>
      <c r="B64" s="111">
        <f t="shared" ref="B64" si="4">I64+P64+AD64+AK64+AR64+AY64+W64</f>
        <v>130272</v>
      </c>
      <c r="C64" s="102">
        <f t="shared" ref="C64" si="5">J64+Q64+AE64+AL64+AS64+AZ64+X64</f>
        <v>134260</v>
      </c>
      <c r="D64" s="102">
        <f t="shared" ref="D64" si="6">K64+R64+AF64+AM64+AT64+BA64+Y64</f>
        <v>71540</v>
      </c>
      <c r="E64" s="102">
        <f t="shared" ref="E64" si="7">L64+S64+AG64+AN64+AU64+BB64+Z64</f>
        <v>336596</v>
      </c>
      <c r="F64" s="102">
        <f t="shared" ref="F64" si="8">M64+T64+AH64+AO64+AV64+BC64+AA64</f>
        <v>178090</v>
      </c>
      <c r="G64" s="102">
        <f t="shared" ref="G64" si="9">N64+U64+AI64+AP64+AW64+BD64+AB64</f>
        <v>101353</v>
      </c>
      <c r="H64" s="103">
        <f t="shared" ref="H64" si="10">O64+V64+AJ64+AQ64+AX64+BE64+AC64</f>
        <v>53191</v>
      </c>
      <c r="I64" s="65">
        <v>17849</v>
      </c>
      <c r="J64" s="60">
        <v>16872</v>
      </c>
      <c r="K64" s="60">
        <v>10527</v>
      </c>
      <c r="L64" s="60">
        <v>45970</v>
      </c>
      <c r="M64" s="60">
        <v>27379</v>
      </c>
      <c r="N64" s="60">
        <v>12774</v>
      </c>
      <c r="O64" s="60">
        <v>7887</v>
      </c>
      <c r="P64" s="66">
        <v>30116</v>
      </c>
      <c r="Q64" s="60">
        <v>36983</v>
      </c>
      <c r="R64" s="60">
        <v>18642</v>
      </c>
      <c r="S64" s="60">
        <v>89234</v>
      </c>
      <c r="T64" s="60">
        <v>44214</v>
      </c>
      <c r="U64" s="60">
        <v>28902</v>
      </c>
      <c r="V64" s="60">
        <v>14155</v>
      </c>
      <c r="W64" s="66">
        <v>18045</v>
      </c>
      <c r="X64" s="60">
        <v>16449</v>
      </c>
      <c r="Y64" s="60">
        <v>12610</v>
      </c>
      <c r="Z64" s="60">
        <v>48038</v>
      </c>
      <c r="AA64" s="60">
        <v>36539</v>
      </c>
      <c r="AB64" s="60">
        <v>14278</v>
      </c>
      <c r="AC64" s="60">
        <v>11108</v>
      </c>
      <c r="AD64" s="66">
        <v>28179</v>
      </c>
      <c r="AE64" s="60">
        <v>27492</v>
      </c>
      <c r="AF64" s="60">
        <v>7390</v>
      </c>
      <c r="AG64" s="60">
        <v>62798</v>
      </c>
      <c r="AH64" s="60">
        <v>15738</v>
      </c>
      <c r="AI64" s="60">
        <v>19516</v>
      </c>
      <c r="AJ64" s="60">
        <v>4588</v>
      </c>
      <c r="AK64" s="66">
        <v>13667</v>
      </c>
      <c r="AL64" s="60">
        <v>12788</v>
      </c>
      <c r="AM64" s="60">
        <v>6796</v>
      </c>
      <c r="AN64" s="60">
        <v>30467</v>
      </c>
      <c r="AO64" s="60">
        <v>15273</v>
      </c>
      <c r="AP64" s="60">
        <v>9403</v>
      </c>
      <c r="AQ64" s="60">
        <v>4672</v>
      </c>
      <c r="AR64" s="66">
        <v>12388</v>
      </c>
      <c r="AS64" s="60">
        <v>11939</v>
      </c>
      <c r="AT64" s="60">
        <v>7894</v>
      </c>
      <c r="AU64" s="60">
        <v>30649</v>
      </c>
      <c r="AV64" s="60">
        <v>19819</v>
      </c>
      <c r="AW64" s="60">
        <v>8780</v>
      </c>
      <c r="AX64" s="60">
        <v>5677</v>
      </c>
      <c r="AY64" s="66">
        <v>10028</v>
      </c>
      <c r="AZ64" s="60">
        <v>11737</v>
      </c>
      <c r="BA64" s="60">
        <v>7681</v>
      </c>
      <c r="BB64" s="60">
        <v>29440</v>
      </c>
      <c r="BC64" s="60">
        <v>19128</v>
      </c>
      <c r="BD64" s="60">
        <v>7700</v>
      </c>
      <c r="BE64" s="67">
        <v>5104</v>
      </c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</row>
    <row r="65" spans="1:134" ht="14.25" customHeight="1" x14ac:dyDescent="0.3">
      <c r="A65" s="695">
        <v>2024</v>
      </c>
      <c r="B65" s="560">
        <v>131258</v>
      </c>
      <c r="C65" s="106">
        <v>140806</v>
      </c>
      <c r="D65" s="106">
        <v>74262</v>
      </c>
      <c r="E65" s="106">
        <v>342325</v>
      </c>
      <c r="F65" s="106">
        <v>180572</v>
      </c>
      <c r="G65" s="106">
        <v>106661</v>
      </c>
      <c r="H65" s="107">
        <v>56792</v>
      </c>
      <c r="I65" s="561">
        <v>0</v>
      </c>
      <c r="J65" s="562">
        <v>17581</v>
      </c>
      <c r="K65" s="562">
        <v>10953</v>
      </c>
      <c r="L65" s="562">
        <v>46012</v>
      </c>
      <c r="M65" s="562">
        <v>27546</v>
      </c>
      <c r="N65" s="562">
        <v>13046</v>
      </c>
      <c r="O65" s="562">
        <v>8117</v>
      </c>
      <c r="P65" s="563">
        <v>0</v>
      </c>
      <c r="Q65" s="562">
        <v>38661</v>
      </c>
      <c r="R65" s="562">
        <v>19703</v>
      </c>
      <c r="S65" s="562">
        <v>90445</v>
      </c>
      <c r="T65" s="562">
        <v>45252</v>
      </c>
      <c r="U65" s="562">
        <v>30240</v>
      </c>
      <c r="V65" s="562">
        <v>15144</v>
      </c>
      <c r="W65" s="563">
        <v>0</v>
      </c>
      <c r="X65" s="562">
        <v>16511</v>
      </c>
      <c r="Y65" s="562">
        <v>12722</v>
      </c>
      <c r="Z65" s="562">
        <v>46510</v>
      </c>
      <c r="AA65" s="562">
        <v>35584</v>
      </c>
      <c r="AB65" s="562">
        <v>14860</v>
      </c>
      <c r="AC65" s="562">
        <v>11420</v>
      </c>
      <c r="AD65" s="563">
        <v>0</v>
      </c>
      <c r="AE65" s="562">
        <v>29999</v>
      </c>
      <c r="AF65" s="562">
        <v>8016</v>
      </c>
      <c r="AG65" s="562">
        <v>67043</v>
      </c>
      <c r="AH65" s="562">
        <v>17143</v>
      </c>
      <c r="AI65" s="562">
        <v>20444</v>
      </c>
      <c r="AJ65" s="562">
        <v>5188</v>
      </c>
      <c r="AK65" s="563">
        <v>0</v>
      </c>
      <c r="AL65" s="562">
        <v>13385</v>
      </c>
      <c r="AM65" s="562">
        <v>6891</v>
      </c>
      <c r="AN65" s="562">
        <v>31346</v>
      </c>
      <c r="AO65" s="562">
        <v>15658</v>
      </c>
      <c r="AP65" s="562">
        <v>10049</v>
      </c>
      <c r="AQ65" s="562">
        <v>5090</v>
      </c>
      <c r="AR65" s="563">
        <v>0</v>
      </c>
      <c r="AS65" s="562">
        <v>12124</v>
      </c>
      <c r="AT65" s="562">
        <v>8021</v>
      </c>
      <c r="AU65" s="562">
        <v>30769</v>
      </c>
      <c r="AV65" s="562">
        <v>19983</v>
      </c>
      <c r="AW65" s="562">
        <v>9462</v>
      </c>
      <c r="AX65" s="562">
        <v>6247</v>
      </c>
      <c r="AY65" s="563">
        <v>0</v>
      </c>
      <c r="AZ65" s="562">
        <v>12545</v>
      </c>
      <c r="BA65" s="562">
        <v>7956</v>
      </c>
      <c r="BB65" s="562">
        <v>30200</v>
      </c>
      <c r="BC65" s="562">
        <v>19406</v>
      </c>
      <c r="BD65" s="562">
        <v>8560</v>
      </c>
      <c r="BE65" s="564">
        <v>5586</v>
      </c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</row>
    <row r="66" spans="1:134" s="559" customFormat="1" ht="14.25" customHeight="1" thickBot="1" x14ac:dyDescent="0.35">
      <c r="A66" s="481">
        <v>2025</v>
      </c>
      <c r="B66" s="514">
        <v>135118</v>
      </c>
      <c r="C66" s="483">
        <v>146621</v>
      </c>
      <c r="D66" s="483">
        <v>77209</v>
      </c>
      <c r="E66" s="483">
        <v>351774</v>
      </c>
      <c r="F66" s="483">
        <v>184869</v>
      </c>
      <c r="G66" s="483">
        <v>110786</v>
      </c>
      <c r="H66" s="484">
        <v>59302</v>
      </c>
      <c r="I66" s="519">
        <v>0</v>
      </c>
      <c r="J66" s="520">
        <v>18323</v>
      </c>
      <c r="K66" s="520">
        <v>11583</v>
      </c>
      <c r="L66" s="520">
        <v>46792</v>
      </c>
      <c r="M66" s="520">
        <v>28481</v>
      </c>
      <c r="N66" s="520">
        <v>13184</v>
      </c>
      <c r="O66" s="520">
        <v>8305</v>
      </c>
      <c r="P66" s="521">
        <v>0</v>
      </c>
      <c r="Q66" s="520">
        <v>41596</v>
      </c>
      <c r="R66" s="520">
        <v>21289</v>
      </c>
      <c r="S66" s="520">
        <v>93921</v>
      </c>
      <c r="T66" s="520">
        <v>47343</v>
      </c>
      <c r="U66" s="520">
        <v>31388</v>
      </c>
      <c r="V66" s="520">
        <v>15944</v>
      </c>
      <c r="W66" s="521">
        <v>0</v>
      </c>
      <c r="X66" s="520">
        <v>17276</v>
      </c>
      <c r="Y66" s="520">
        <v>13170</v>
      </c>
      <c r="Z66" s="520">
        <v>46754</v>
      </c>
      <c r="AA66" s="520">
        <v>35679</v>
      </c>
      <c r="AB66" s="520">
        <v>14831</v>
      </c>
      <c r="AC66" s="520">
        <v>11442</v>
      </c>
      <c r="AD66" s="521">
        <v>0</v>
      </c>
      <c r="AE66" s="520">
        <v>31701</v>
      </c>
      <c r="AF66" s="520">
        <v>8428</v>
      </c>
      <c r="AG66" s="520">
        <v>71276</v>
      </c>
      <c r="AH66" s="520">
        <v>18264</v>
      </c>
      <c r="AI66" s="520">
        <v>22508</v>
      </c>
      <c r="AJ66" s="520">
        <v>5840</v>
      </c>
      <c r="AK66" s="521">
        <v>0</v>
      </c>
      <c r="AL66" s="520">
        <v>13140</v>
      </c>
      <c r="AM66" s="520">
        <v>6901</v>
      </c>
      <c r="AN66" s="520">
        <v>31213</v>
      </c>
      <c r="AO66" s="520">
        <v>15627</v>
      </c>
      <c r="AP66" s="520">
        <v>10252</v>
      </c>
      <c r="AQ66" s="520">
        <v>5308</v>
      </c>
      <c r="AR66" s="521">
        <v>0</v>
      </c>
      <c r="AS66" s="520">
        <v>11513</v>
      </c>
      <c r="AT66" s="520">
        <v>7694</v>
      </c>
      <c r="AU66" s="520">
        <v>30704</v>
      </c>
      <c r="AV66" s="520">
        <v>19895</v>
      </c>
      <c r="AW66" s="520">
        <v>9158</v>
      </c>
      <c r="AX66" s="520">
        <v>6232</v>
      </c>
      <c r="AY66" s="521">
        <v>0</v>
      </c>
      <c r="AZ66" s="520">
        <v>13072</v>
      </c>
      <c r="BA66" s="520">
        <v>8144</v>
      </c>
      <c r="BB66" s="520">
        <v>31114</v>
      </c>
      <c r="BC66" s="520">
        <v>19580</v>
      </c>
      <c r="BD66" s="520">
        <v>9465</v>
      </c>
      <c r="BE66" s="522">
        <v>6231</v>
      </c>
      <c r="BF66" s="558"/>
      <c r="BG66" s="558"/>
      <c r="BH66" s="558"/>
      <c r="BI66" s="558"/>
      <c r="BJ66" s="558"/>
      <c r="BK66" s="558"/>
      <c r="BL66" s="558"/>
      <c r="BM66" s="558"/>
      <c r="BN66" s="558"/>
      <c r="BO66" s="558"/>
      <c r="BP66" s="558"/>
      <c r="BQ66" s="558"/>
      <c r="BR66" s="558"/>
      <c r="BS66" s="558"/>
      <c r="BT66" s="558"/>
      <c r="BU66" s="558"/>
      <c r="BV66" s="558"/>
      <c r="BW66" s="558"/>
      <c r="BX66" s="558"/>
      <c r="BY66" s="558"/>
      <c r="BZ66" s="558"/>
      <c r="CA66" s="558"/>
      <c r="CB66" s="558"/>
      <c r="CC66" s="558"/>
      <c r="CD66" s="558"/>
      <c r="CE66" s="558"/>
      <c r="CF66" s="558"/>
      <c r="CG66" s="558"/>
      <c r="CH66" s="558"/>
      <c r="CI66" s="558"/>
      <c r="CJ66" s="558"/>
      <c r="CK66" s="558"/>
      <c r="CL66" s="558"/>
      <c r="CM66" s="558"/>
      <c r="CN66" s="558"/>
      <c r="CO66" s="558"/>
      <c r="CP66" s="558"/>
      <c r="CQ66" s="558"/>
      <c r="CR66" s="558"/>
      <c r="CS66" s="558"/>
      <c r="CT66" s="558"/>
      <c r="CU66" s="558"/>
      <c r="CV66" s="558"/>
      <c r="CW66" s="558"/>
      <c r="CX66" s="558"/>
      <c r="CY66" s="558"/>
      <c r="CZ66" s="558"/>
      <c r="DA66" s="558"/>
      <c r="DB66" s="558"/>
      <c r="DC66" s="558"/>
      <c r="DD66" s="558"/>
      <c r="DE66" s="558"/>
      <c r="DF66" s="558"/>
      <c r="DG66" s="558"/>
      <c r="DH66" s="558"/>
      <c r="DI66" s="558"/>
      <c r="DJ66" s="558"/>
      <c r="DK66" s="558"/>
      <c r="DL66" s="558"/>
      <c r="DM66" s="558"/>
      <c r="DN66" s="558"/>
      <c r="DO66" s="558"/>
      <c r="DP66" s="558"/>
      <c r="DQ66" s="558"/>
      <c r="DR66" s="558"/>
      <c r="DS66" s="558"/>
      <c r="DT66" s="558"/>
      <c r="DU66" s="558"/>
      <c r="DV66" s="558"/>
      <c r="DW66" s="558"/>
      <c r="DX66" s="558"/>
      <c r="DY66" s="558"/>
      <c r="DZ66" s="558"/>
      <c r="EA66" s="558"/>
      <c r="EB66" s="558"/>
      <c r="EC66" s="558"/>
      <c r="ED66" s="558"/>
    </row>
    <row r="67" spans="1:134" s="559" customFormat="1" ht="14.25" customHeight="1" x14ac:dyDescent="0.3">
      <c r="A67" s="540"/>
      <c r="B67" s="556"/>
      <c r="C67" s="556"/>
      <c r="D67" s="556"/>
      <c r="E67" s="556"/>
      <c r="F67" s="556"/>
      <c r="G67" s="556"/>
      <c r="H67" s="556"/>
      <c r="I67" s="557"/>
      <c r="J67" s="557"/>
      <c r="K67" s="557"/>
      <c r="L67" s="557"/>
      <c r="M67" s="557"/>
      <c r="N67" s="557"/>
      <c r="O67" s="557"/>
      <c r="P67" s="557"/>
      <c r="Q67" s="557"/>
      <c r="R67" s="557"/>
      <c r="S67" s="557"/>
      <c r="T67" s="557"/>
      <c r="U67" s="557"/>
      <c r="V67" s="557"/>
      <c r="W67" s="557"/>
      <c r="X67" s="557"/>
      <c r="Y67" s="557"/>
      <c r="Z67" s="557"/>
      <c r="AA67" s="557"/>
      <c r="AB67" s="557"/>
      <c r="AC67" s="557"/>
      <c r="AD67" s="557"/>
      <c r="AE67" s="557"/>
      <c r="AF67" s="557"/>
      <c r="AG67" s="557"/>
      <c r="AH67" s="557"/>
      <c r="AI67" s="557"/>
      <c r="AJ67" s="557"/>
      <c r="AK67" s="557"/>
      <c r="AL67" s="557"/>
      <c r="AM67" s="557"/>
      <c r="AN67" s="557"/>
      <c r="AO67" s="557"/>
      <c r="AP67" s="557"/>
      <c r="AQ67" s="557"/>
      <c r="AR67" s="557"/>
      <c r="AS67" s="557"/>
      <c r="AT67" s="557"/>
      <c r="AU67" s="557"/>
      <c r="AV67" s="557"/>
      <c r="AW67" s="557"/>
      <c r="AX67" s="557"/>
      <c r="AY67" s="557"/>
      <c r="AZ67" s="557"/>
      <c r="BA67" s="557"/>
      <c r="BB67" s="557"/>
      <c r="BC67" s="557"/>
      <c r="BD67" s="557"/>
      <c r="BE67" s="557"/>
      <c r="BF67" s="558"/>
      <c r="BG67" s="558"/>
      <c r="BH67" s="558"/>
      <c r="BI67" s="558"/>
      <c r="BJ67" s="558"/>
      <c r="BK67" s="558"/>
      <c r="BL67" s="558"/>
      <c r="BM67" s="558"/>
      <c r="BN67" s="558"/>
      <c r="BO67" s="558"/>
      <c r="BP67" s="558"/>
      <c r="BQ67" s="558"/>
      <c r="BR67" s="558"/>
      <c r="BS67" s="558"/>
      <c r="BT67" s="558"/>
      <c r="BU67" s="558"/>
      <c r="BV67" s="558"/>
      <c r="BW67" s="558"/>
      <c r="BX67" s="558"/>
      <c r="BY67" s="558"/>
      <c r="BZ67" s="558"/>
      <c r="CA67" s="558"/>
      <c r="CB67" s="558"/>
      <c r="CC67" s="558"/>
      <c r="CD67" s="558"/>
      <c r="CE67" s="558"/>
      <c r="CF67" s="558"/>
      <c r="CG67" s="558"/>
      <c r="CH67" s="558"/>
      <c r="CI67" s="558"/>
      <c r="CJ67" s="558"/>
      <c r="CK67" s="558"/>
      <c r="CL67" s="558"/>
      <c r="CM67" s="558"/>
      <c r="CN67" s="558"/>
      <c r="CO67" s="558"/>
      <c r="CP67" s="558"/>
      <c r="CQ67" s="558"/>
      <c r="CR67" s="558"/>
      <c r="CS67" s="558"/>
      <c r="CT67" s="558"/>
      <c r="CU67" s="558"/>
      <c r="CV67" s="558"/>
      <c r="CW67" s="558"/>
      <c r="CX67" s="558"/>
      <c r="CY67" s="558"/>
      <c r="CZ67" s="558"/>
      <c r="DA67" s="558"/>
      <c r="DB67" s="558"/>
      <c r="DC67" s="558"/>
      <c r="DD67" s="558"/>
      <c r="DE67" s="558"/>
      <c r="DF67" s="558"/>
      <c r="DG67" s="558"/>
      <c r="DH67" s="558"/>
      <c r="DI67" s="558"/>
      <c r="DJ67" s="558"/>
      <c r="DK67" s="558"/>
      <c r="DL67" s="558"/>
      <c r="DM67" s="558"/>
      <c r="DN67" s="558"/>
      <c r="DO67" s="558"/>
      <c r="DP67" s="558"/>
      <c r="DQ67" s="558"/>
      <c r="DR67" s="558"/>
      <c r="DS67" s="558"/>
      <c r="DT67" s="558"/>
      <c r="DU67" s="558"/>
      <c r="DV67" s="558"/>
      <c r="DW67" s="558"/>
      <c r="DX67" s="558"/>
      <c r="DY67" s="558"/>
      <c r="DZ67" s="558"/>
      <c r="EA67" s="558"/>
      <c r="EB67" s="558"/>
      <c r="EC67" s="558"/>
      <c r="ED67" s="558"/>
    </row>
    <row r="68" spans="1:134" x14ac:dyDescent="0.3">
      <c r="A68" s="68" t="s">
        <v>207</v>
      </c>
      <c r="B68" s="63"/>
      <c r="C68" s="63"/>
      <c r="D68" s="63"/>
      <c r="E68" s="63"/>
      <c r="F68" s="63"/>
      <c r="G68" s="61"/>
      <c r="H68" s="61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59"/>
      <c r="X68" s="59"/>
      <c r="Y68" s="59"/>
      <c r="Z68" s="59"/>
      <c r="AA68" s="59"/>
      <c r="AB68" s="59"/>
      <c r="AC68" s="59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</row>
    <row r="69" spans="1:134" x14ac:dyDescent="0.3">
      <c r="A69" s="68" t="s">
        <v>97</v>
      </c>
      <c r="B69" s="64"/>
      <c r="C69" s="64"/>
      <c r="D69" s="64"/>
      <c r="E69" s="64"/>
      <c r="F69" s="64"/>
      <c r="G69" s="64"/>
    </row>
    <row r="70" spans="1:134" x14ac:dyDescent="0.3">
      <c r="A70" s="149" t="s">
        <v>205</v>
      </c>
      <c r="B70" s="50"/>
    </row>
    <row r="71" spans="1:134" x14ac:dyDescent="0.3">
      <c r="A71" s="573" t="s">
        <v>213</v>
      </c>
      <c r="B71" s="50"/>
    </row>
  </sheetData>
  <mergeCells count="99">
    <mergeCell ref="W3:AC3"/>
    <mergeCell ref="W4:W5"/>
    <mergeCell ref="X4:Y4"/>
    <mergeCell ref="Z4:AA4"/>
    <mergeCell ref="AB4:AC4"/>
    <mergeCell ref="B2:BE2"/>
    <mergeCell ref="BF2:ED2"/>
    <mergeCell ref="A3:A5"/>
    <mergeCell ref="B3:H3"/>
    <mergeCell ref="I3:O3"/>
    <mergeCell ref="P3:V3"/>
    <mergeCell ref="AD3:AJ3"/>
    <mergeCell ref="AK3:AQ3"/>
    <mergeCell ref="AR3:AX3"/>
    <mergeCell ref="AY3:BE3"/>
    <mergeCell ref="DX3:ED3"/>
    <mergeCell ref="BF3:BL3"/>
    <mergeCell ref="BM3:BS3"/>
    <mergeCell ref="BT3:BZ3"/>
    <mergeCell ref="CA3:CG3"/>
    <mergeCell ref="CH3:CN3"/>
    <mergeCell ref="CO3:CU3"/>
    <mergeCell ref="CV3:DB3"/>
    <mergeCell ref="DC3:DI3"/>
    <mergeCell ref="DJ3:DP3"/>
    <mergeCell ref="DQ3:DW3"/>
    <mergeCell ref="U4:V4"/>
    <mergeCell ref="B4:B5"/>
    <mergeCell ref="C4:D4"/>
    <mergeCell ref="E4:F4"/>
    <mergeCell ref="G4:H4"/>
    <mergeCell ref="I4:I5"/>
    <mergeCell ref="J4:K4"/>
    <mergeCell ref="L4:M4"/>
    <mergeCell ref="N4:O4"/>
    <mergeCell ref="P4:P5"/>
    <mergeCell ref="Q4:R4"/>
    <mergeCell ref="S4:T4"/>
    <mergeCell ref="AW4:AX4"/>
    <mergeCell ref="AD4:AD5"/>
    <mergeCell ref="AE4:AF4"/>
    <mergeCell ref="AG4:AH4"/>
    <mergeCell ref="AI4:AJ4"/>
    <mergeCell ref="AK4:AK5"/>
    <mergeCell ref="AL4:AM4"/>
    <mergeCell ref="AN4:AO4"/>
    <mergeCell ref="AP4:AQ4"/>
    <mergeCell ref="AR4:AR5"/>
    <mergeCell ref="AS4:AT4"/>
    <mergeCell ref="AU4:AV4"/>
    <mergeCell ref="BK4:BL4"/>
    <mergeCell ref="AY4:AY5"/>
    <mergeCell ref="AZ4:BA4"/>
    <mergeCell ref="BB4:BC4"/>
    <mergeCell ref="BD4:BE4"/>
    <mergeCell ref="BF4:BF5"/>
    <mergeCell ref="BG4:BH4"/>
    <mergeCell ref="BI4:BJ4"/>
    <mergeCell ref="CF4:CG4"/>
    <mergeCell ref="BM4:BM5"/>
    <mergeCell ref="BN4:BO4"/>
    <mergeCell ref="BP4:BQ4"/>
    <mergeCell ref="BR4:BS4"/>
    <mergeCell ref="BT4:BT5"/>
    <mergeCell ref="BU4:BV4"/>
    <mergeCell ref="BW4:BX4"/>
    <mergeCell ref="BY4:BZ4"/>
    <mergeCell ref="CA4:CA5"/>
    <mergeCell ref="CB4:CC4"/>
    <mergeCell ref="CD4:CE4"/>
    <mergeCell ref="DA4:DB4"/>
    <mergeCell ref="CH4:CH5"/>
    <mergeCell ref="CI4:CJ4"/>
    <mergeCell ref="CK4:CL4"/>
    <mergeCell ref="CM4:CN4"/>
    <mergeCell ref="CO4:CO5"/>
    <mergeCell ref="CP4:CQ4"/>
    <mergeCell ref="CR4:CS4"/>
    <mergeCell ref="CT4:CU4"/>
    <mergeCell ref="CV4:CV5"/>
    <mergeCell ref="CW4:CX4"/>
    <mergeCell ref="CY4:CZ4"/>
    <mergeCell ref="DV4:DW4"/>
    <mergeCell ref="DC4:DC5"/>
    <mergeCell ref="DD4:DE4"/>
    <mergeCell ref="DF4:DG4"/>
    <mergeCell ref="DH4:DI4"/>
    <mergeCell ref="DJ4:DJ5"/>
    <mergeCell ref="DK4:DL4"/>
    <mergeCell ref="DM4:DN4"/>
    <mergeCell ref="DO4:DP4"/>
    <mergeCell ref="DQ4:DQ5"/>
    <mergeCell ref="DR4:DS4"/>
    <mergeCell ref="DT4:DU4"/>
    <mergeCell ref="DX4:DX5"/>
    <mergeCell ref="DY4:DZ4"/>
    <mergeCell ref="EA4:EB4"/>
    <mergeCell ref="EC4:ED4"/>
    <mergeCell ref="EE4:EF4"/>
  </mergeCells>
  <phoneticPr fontId="17" type="noConversion"/>
  <pageMargins left="0.7" right="0.7" top="0.75" bottom="0.75" header="0.3" footer="0.3"/>
  <pageSetup paperSize="9" orientation="portrait" r:id="rId1"/>
  <ignoredErrors>
    <ignoredError sqref="A21:A41 A42:A55" numberStoredAsText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80" zoomScaleNormal="80" zoomScaleSheetLayoutView="85"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H97" sqref="H97"/>
    </sheetView>
  </sheetViews>
  <sheetFormatPr defaultColWidth="9" defaultRowHeight="13.5" x14ac:dyDescent="0.3"/>
  <cols>
    <col min="1" max="1" width="6.875" style="7" customWidth="1"/>
    <col min="2" max="3" width="6.75" style="7" customWidth="1"/>
    <col min="4" max="5" width="7.375" style="7" customWidth="1"/>
    <col min="6" max="11" width="11.625" style="170" customWidth="1"/>
    <col min="12" max="25" width="8.5" style="170" customWidth="1"/>
    <col min="26" max="16384" width="9" style="7"/>
  </cols>
  <sheetData>
    <row r="1" spans="1:25" ht="14.25" thickBot="1" x14ac:dyDescent="0.35">
      <c r="A1" s="167"/>
      <c r="F1" s="168"/>
      <c r="G1" s="169"/>
    </row>
    <row r="2" spans="1:25" ht="14.25" thickBot="1" x14ac:dyDescent="0.35">
      <c r="B2" s="656" t="s">
        <v>146</v>
      </c>
      <c r="C2" s="657"/>
      <c r="D2" s="657"/>
      <c r="E2" s="657"/>
      <c r="F2" s="657"/>
      <c r="G2" s="657"/>
      <c r="H2" s="657"/>
      <c r="I2" s="657"/>
      <c r="J2" s="657"/>
      <c r="K2" s="657"/>
      <c r="L2" s="657"/>
      <c r="M2" s="657"/>
      <c r="N2" s="657"/>
      <c r="O2" s="657"/>
      <c r="P2" s="657"/>
      <c r="Q2" s="657"/>
      <c r="R2" s="657"/>
      <c r="S2" s="657"/>
      <c r="T2" s="657"/>
      <c r="U2" s="657"/>
      <c r="V2" s="657"/>
      <c r="W2" s="657"/>
      <c r="X2" s="657"/>
      <c r="Y2" s="658"/>
    </row>
    <row r="3" spans="1:25" s="171" customFormat="1" ht="33" customHeight="1" x14ac:dyDescent="0.3">
      <c r="A3" s="603" t="s">
        <v>145</v>
      </c>
      <c r="B3" s="654" t="s">
        <v>144</v>
      </c>
      <c r="C3" s="655"/>
      <c r="D3" s="662" t="s">
        <v>143</v>
      </c>
      <c r="E3" s="663"/>
      <c r="F3" s="651" t="s">
        <v>142</v>
      </c>
      <c r="G3" s="652"/>
      <c r="H3" s="653" t="s">
        <v>141</v>
      </c>
      <c r="I3" s="652"/>
      <c r="J3" s="653" t="s">
        <v>140</v>
      </c>
      <c r="K3" s="652"/>
      <c r="L3" s="660" t="s">
        <v>139</v>
      </c>
      <c r="M3" s="661"/>
      <c r="N3" s="653" t="s">
        <v>138</v>
      </c>
      <c r="O3" s="652"/>
      <c r="P3" s="653" t="s">
        <v>137</v>
      </c>
      <c r="Q3" s="652"/>
      <c r="R3" s="653" t="s">
        <v>136</v>
      </c>
      <c r="S3" s="652"/>
      <c r="T3" s="653" t="s">
        <v>135</v>
      </c>
      <c r="U3" s="652"/>
      <c r="V3" s="653" t="s">
        <v>134</v>
      </c>
      <c r="W3" s="652"/>
      <c r="X3" s="653" t="s">
        <v>133</v>
      </c>
      <c r="Y3" s="659"/>
    </row>
    <row r="4" spans="1:25" ht="14.25" thickBot="1" x14ac:dyDescent="0.35">
      <c r="A4" s="604"/>
      <c r="B4" s="172" t="s">
        <v>55</v>
      </c>
      <c r="C4" s="173" t="s">
        <v>56</v>
      </c>
      <c r="D4" s="173" t="s">
        <v>55</v>
      </c>
      <c r="E4" s="174" t="s">
        <v>56</v>
      </c>
      <c r="F4" s="175" t="s">
        <v>55</v>
      </c>
      <c r="G4" s="176" t="s">
        <v>56</v>
      </c>
      <c r="H4" s="176" t="s">
        <v>55</v>
      </c>
      <c r="I4" s="176" t="s">
        <v>56</v>
      </c>
      <c r="J4" s="176" t="s">
        <v>55</v>
      </c>
      <c r="K4" s="176" t="s">
        <v>56</v>
      </c>
      <c r="L4" s="176" t="s">
        <v>55</v>
      </c>
      <c r="M4" s="176" t="s">
        <v>56</v>
      </c>
      <c r="N4" s="176" t="s">
        <v>55</v>
      </c>
      <c r="O4" s="176" t="s">
        <v>56</v>
      </c>
      <c r="P4" s="176" t="s">
        <v>55</v>
      </c>
      <c r="Q4" s="176" t="s">
        <v>56</v>
      </c>
      <c r="R4" s="176" t="s">
        <v>55</v>
      </c>
      <c r="S4" s="176" t="s">
        <v>56</v>
      </c>
      <c r="T4" s="176" t="s">
        <v>55</v>
      </c>
      <c r="U4" s="176" t="s">
        <v>56</v>
      </c>
      <c r="V4" s="176" t="s">
        <v>55</v>
      </c>
      <c r="W4" s="176" t="s">
        <v>56</v>
      </c>
      <c r="X4" s="176" t="s">
        <v>55</v>
      </c>
      <c r="Y4" s="177" t="s">
        <v>56</v>
      </c>
    </row>
    <row r="5" spans="1:25" x14ac:dyDescent="0.3">
      <c r="A5" s="178" t="s">
        <v>132</v>
      </c>
      <c r="B5" s="179">
        <f t="shared" ref="B5:B36" si="0">H5/F5*100</f>
        <v>5.7809330628803242</v>
      </c>
      <c r="C5" s="180">
        <f t="shared" ref="C5:C36" si="1">I5/G5*100</f>
        <v>2.912621359223301</v>
      </c>
      <c r="D5" s="181">
        <f t="shared" ref="D5:D45" si="2">J5/(F5-H5-L5)*100</f>
        <v>79.52095808383234</v>
      </c>
      <c r="E5" s="182">
        <f t="shared" ref="E5:E45" si="3">K5/(G5-I5-M5)*100</f>
        <v>65</v>
      </c>
      <c r="F5" s="183">
        <v>986</v>
      </c>
      <c r="G5" s="184">
        <v>103</v>
      </c>
      <c r="H5" s="184">
        <v>57</v>
      </c>
      <c r="I5" s="184">
        <v>3</v>
      </c>
      <c r="J5" s="185">
        <v>664</v>
      </c>
      <c r="K5" s="185">
        <v>65</v>
      </c>
      <c r="L5" s="185">
        <v>94</v>
      </c>
      <c r="M5" s="186">
        <v>0</v>
      </c>
      <c r="N5" s="184">
        <v>133</v>
      </c>
      <c r="O5" s="184">
        <v>30</v>
      </c>
      <c r="P5" s="184">
        <v>38</v>
      </c>
      <c r="Q5" s="184">
        <v>5</v>
      </c>
      <c r="R5" s="187">
        <v>0</v>
      </c>
      <c r="S5" s="187">
        <v>0</v>
      </c>
      <c r="T5" s="187">
        <v>0</v>
      </c>
      <c r="U5" s="187">
        <v>0</v>
      </c>
      <c r="V5" s="187">
        <v>0</v>
      </c>
      <c r="W5" s="187">
        <v>0</v>
      </c>
      <c r="X5" s="187">
        <v>0</v>
      </c>
      <c r="Y5" s="188">
        <v>0</v>
      </c>
    </row>
    <row r="6" spans="1:25" x14ac:dyDescent="0.3">
      <c r="A6" s="189" t="s">
        <v>131</v>
      </c>
      <c r="B6" s="190">
        <f t="shared" si="0"/>
        <v>3.2448377581120944</v>
      </c>
      <c r="C6" s="191">
        <f t="shared" si="1"/>
        <v>1.5267175572519083</v>
      </c>
      <c r="D6" s="192">
        <f t="shared" si="2"/>
        <v>84.968847352024923</v>
      </c>
      <c r="E6" s="193">
        <f t="shared" si="3"/>
        <v>79.069767441860463</v>
      </c>
      <c r="F6" s="194">
        <v>1356</v>
      </c>
      <c r="G6" s="53">
        <v>131</v>
      </c>
      <c r="H6" s="53">
        <v>44</v>
      </c>
      <c r="I6" s="53">
        <v>2</v>
      </c>
      <c r="J6" s="195">
        <v>1091</v>
      </c>
      <c r="K6" s="195">
        <v>102</v>
      </c>
      <c r="L6" s="195">
        <v>28</v>
      </c>
      <c r="M6" s="196">
        <v>0</v>
      </c>
      <c r="N6" s="53">
        <v>63</v>
      </c>
      <c r="O6" s="53">
        <v>22</v>
      </c>
      <c r="P6" s="53">
        <v>130</v>
      </c>
      <c r="Q6" s="53">
        <v>5</v>
      </c>
      <c r="R6" s="54">
        <v>0</v>
      </c>
      <c r="S6" s="54">
        <v>0</v>
      </c>
      <c r="T6" s="54">
        <v>0</v>
      </c>
      <c r="U6" s="54">
        <v>0</v>
      </c>
      <c r="V6" s="54">
        <v>0</v>
      </c>
      <c r="W6" s="54">
        <v>0</v>
      </c>
      <c r="X6" s="54">
        <v>0</v>
      </c>
      <c r="Y6" s="197">
        <v>0</v>
      </c>
    </row>
    <row r="7" spans="1:25" x14ac:dyDescent="0.3">
      <c r="A7" s="189" t="s">
        <v>130</v>
      </c>
      <c r="B7" s="190">
        <f t="shared" si="0"/>
        <v>8.1151832460732987</v>
      </c>
      <c r="C7" s="191">
        <f t="shared" si="1"/>
        <v>9.5238095238095237</v>
      </c>
      <c r="D7" s="192">
        <f t="shared" si="2"/>
        <v>80.652173913043484</v>
      </c>
      <c r="E7" s="193">
        <f t="shared" si="3"/>
        <v>68.421052631578945</v>
      </c>
      <c r="F7" s="194">
        <v>1528</v>
      </c>
      <c r="G7" s="53">
        <v>126</v>
      </c>
      <c r="H7" s="53">
        <v>124</v>
      </c>
      <c r="I7" s="53">
        <v>12</v>
      </c>
      <c r="J7" s="195">
        <v>1113</v>
      </c>
      <c r="K7" s="195">
        <v>78</v>
      </c>
      <c r="L7" s="195">
        <v>24</v>
      </c>
      <c r="M7" s="196">
        <v>0</v>
      </c>
      <c r="N7" s="53">
        <v>110</v>
      </c>
      <c r="O7" s="53">
        <v>18</v>
      </c>
      <c r="P7" s="53">
        <v>156</v>
      </c>
      <c r="Q7" s="53">
        <v>18</v>
      </c>
      <c r="R7" s="54">
        <v>0</v>
      </c>
      <c r="S7" s="54">
        <v>0</v>
      </c>
      <c r="T7" s="54">
        <v>0</v>
      </c>
      <c r="U7" s="54">
        <v>0</v>
      </c>
      <c r="V7" s="54">
        <v>0</v>
      </c>
      <c r="W7" s="54">
        <v>0</v>
      </c>
      <c r="X7" s="54">
        <v>1</v>
      </c>
      <c r="Y7" s="197">
        <v>0</v>
      </c>
    </row>
    <row r="8" spans="1:25" x14ac:dyDescent="0.3">
      <c r="A8" s="189" t="s">
        <v>129</v>
      </c>
      <c r="B8" s="190">
        <f t="shared" si="0"/>
        <v>3.5667963683527883</v>
      </c>
      <c r="C8" s="191">
        <f t="shared" si="1"/>
        <v>2.4793388429752068</v>
      </c>
      <c r="D8" s="192">
        <f t="shared" si="2"/>
        <v>85.974376264329067</v>
      </c>
      <c r="E8" s="193">
        <f t="shared" si="3"/>
        <v>61.016949152542374</v>
      </c>
      <c r="F8" s="194">
        <v>1542</v>
      </c>
      <c r="G8" s="53">
        <v>121</v>
      </c>
      <c r="H8" s="53">
        <v>55</v>
      </c>
      <c r="I8" s="53">
        <v>3</v>
      </c>
      <c r="J8" s="195">
        <v>1275</v>
      </c>
      <c r="K8" s="195">
        <v>72</v>
      </c>
      <c r="L8" s="195">
        <v>4</v>
      </c>
      <c r="M8" s="196">
        <v>0</v>
      </c>
      <c r="N8" s="53">
        <v>28</v>
      </c>
      <c r="O8" s="53">
        <v>25</v>
      </c>
      <c r="P8" s="53">
        <v>176</v>
      </c>
      <c r="Q8" s="53">
        <v>19</v>
      </c>
      <c r="R8" s="54">
        <v>0</v>
      </c>
      <c r="S8" s="54">
        <v>0</v>
      </c>
      <c r="T8" s="54">
        <v>0</v>
      </c>
      <c r="U8" s="54">
        <v>0</v>
      </c>
      <c r="V8" s="54">
        <v>0</v>
      </c>
      <c r="W8" s="54">
        <v>0</v>
      </c>
      <c r="X8" s="54">
        <v>4</v>
      </c>
      <c r="Y8" s="197">
        <v>2</v>
      </c>
    </row>
    <row r="9" spans="1:25" x14ac:dyDescent="0.3">
      <c r="A9" s="189" t="s">
        <v>128</v>
      </c>
      <c r="B9" s="190">
        <f t="shared" si="0"/>
        <v>2.8540065861690453</v>
      </c>
      <c r="C9" s="191">
        <f t="shared" si="1"/>
        <v>1.5463917525773196</v>
      </c>
      <c r="D9" s="192">
        <f t="shared" si="2"/>
        <v>83.917288914417</v>
      </c>
      <c r="E9" s="193">
        <f t="shared" si="3"/>
        <v>69.109947643979055</v>
      </c>
      <c r="F9" s="194">
        <v>1822</v>
      </c>
      <c r="G9" s="53">
        <v>194</v>
      </c>
      <c r="H9" s="53">
        <v>52</v>
      </c>
      <c r="I9" s="53">
        <v>3</v>
      </c>
      <c r="J9" s="195">
        <v>1461</v>
      </c>
      <c r="K9" s="195">
        <v>132</v>
      </c>
      <c r="L9" s="195">
        <v>29</v>
      </c>
      <c r="M9" s="196">
        <v>0</v>
      </c>
      <c r="N9" s="53">
        <v>89</v>
      </c>
      <c r="O9" s="53">
        <v>30</v>
      </c>
      <c r="P9" s="53">
        <v>191</v>
      </c>
      <c r="Q9" s="53">
        <v>29</v>
      </c>
      <c r="R9" s="54">
        <v>0</v>
      </c>
      <c r="S9" s="54">
        <v>0</v>
      </c>
      <c r="T9" s="54">
        <v>0</v>
      </c>
      <c r="U9" s="54">
        <v>0</v>
      </c>
      <c r="V9" s="54">
        <v>0</v>
      </c>
      <c r="W9" s="54">
        <v>0</v>
      </c>
      <c r="X9" s="54">
        <v>0</v>
      </c>
      <c r="Y9" s="197">
        <v>0</v>
      </c>
    </row>
    <row r="10" spans="1:25" ht="14.25" thickBot="1" x14ac:dyDescent="0.35">
      <c r="A10" s="455" t="s">
        <v>127</v>
      </c>
      <c r="B10" s="456">
        <f t="shared" si="0"/>
        <v>2.4186046511627906</v>
      </c>
      <c r="C10" s="457">
        <f t="shared" si="1"/>
        <v>5.2401746724890828</v>
      </c>
      <c r="D10" s="458">
        <f t="shared" si="2"/>
        <v>96.517175572519093</v>
      </c>
      <c r="E10" s="459">
        <f t="shared" si="3"/>
        <v>85.253456221198149</v>
      </c>
      <c r="F10" s="460">
        <v>2150</v>
      </c>
      <c r="G10" s="407">
        <v>229</v>
      </c>
      <c r="H10" s="407">
        <v>52</v>
      </c>
      <c r="I10" s="407">
        <v>12</v>
      </c>
      <c r="J10" s="461">
        <v>2023</v>
      </c>
      <c r="K10" s="461">
        <v>185</v>
      </c>
      <c r="L10" s="462">
        <v>2</v>
      </c>
      <c r="M10" s="463">
        <v>0</v>
      </c>
      <c r="N10" s="408">
        <v>38</v>
      </c>
      <c r="O10" s="408">
        <v>25</v>
      </c>
      <c r="P10" s="408">
        <v>35</v>
      </c>
      <c r="Q10" s="408">
        <v>7</v>
      </c>
      <c r="R10" s="398">
        <v>0</v>
      </c>
      <c r="S10" s="398">
        <v>0</v>
      </c>
      <c r="T10" s="398">
        <v>0</v>
      </c>
      <c r="U10" s="398">
        <v>0</v>
      </c>
      <c r="V10" s="398">
        <v>0</v>
      </c>
      <c r="W10" s="398">
        <v>0</v>
      </c>
      <c r="X10" s="398">
        <v>0</v>
      </c>
      <c r="Y10" s="401">
        <v>0</v>
      </c>
    </row>
    <row r="11" spans="1:25" x14ac:dyDescent="0.3">
      <c r="A11" s="178" t="s">
        <v>126</v>
      </c>
      <c r="B11" s="179">
        <f t="shared" si="0"/>
        <v>2.0297029702970297</v>
      </c>
      <c r="C11" s="180">
        <f t="shared" si="1"/>
        <v>3.1620553359683794</v>
      </c>
      <c r="D11" s="181">
        <f t="shared" si="2"/>
        <v>95.545314900153613</v>
      </c>
      <c r="E11" s="182">
        <f t="shared" si="3"/>
        <v>85.306122448979593</v>
      </c>
      <c r="F11" s="183">
        <v>2020</v>
      </c>
      <c r="G11" s="184">
        <v>253</v>
      </c>
      <c r="H11" s="184">
        <v>41</v>
      </c>
      <c r="I11" s="184">
        <v>8</v>
      </c>
      <c r="J11" s="185">
        <v>1866</v>
      </c>
      <c r="K11" s="185">
        <v>209</v>
      </c>
      <c r="L11" s="185">
        <v>26</v>
      </c>
      <c r="M11" s="186">
        <v>0</v>
      </c>
      <c r="N11" s="184">
        <v>48</v>
      </c>
      <c r="O11" s="184">
        <v>25</v>
      </c>
      <c r="P11" s="184">
        <v>38</v>
      </c>
      <c r="Q11" s="184">
        <v>11</v>
      </c>
      <c r="R11" s="187">
        <v>0</v>
      </c>
      <c r="S11" s="187">
        <v>0</v>
      </c>
      <c r="T11" s="187">
        <v>0</v>
      </c>
      <c r="U11" s="187">
        <v>0</v>
      </c>
      <c r="V11" s="187">
        <v>0</v>
      </c>
      <c r="W11" s="187">
        <v>0</v>
      </c>
      <c r="X11" s="187">
        <v>1</v>
      </c>
      <c r="Y11" s="188">
        <v>0</v>
      </c>
    </row>
    <row r="12" spans="1:25" x14ac:dyDescent="0.3">
      <c r="A12" s="189" t="s">
        <v>125</v>
      </c>
      <c r="B12" s="190">
        <f t="shared" si="0"/>
        <v>5.0375607600530268</v>
      </c>
      <c r="C12" s="191">
        <f t="shared" si="1"/>
        <v>1.9543973941368076</v>
      </c>
      <c r="D12" s="192">
        <f t="shared" si="2"/>
        <v>91.234684260131942</v>
      </c>
      <c r="E12" s="193">
        <f t="shared" si="3"/>
        <v>73.089700996677749</v>
      </c>
      <c r="F12" s="194">
        <v>2263</v>
      </c>
      <c r="G12" s="53">
        <v>307</v>
      </c>
      <c r="H12" s="53">
        <v>114</v>
      </c>
      <c r="I12" s="53">
        <v>6</v>
      </c>
      <c r="J12" s="195">
        <v>1936</v>
      </c>
      <c r="K12" s="195">
        <v>220</v>
      </c>
      <c r="L12" s="195">
        <v>27</v>
      </c>
      <c r="M12" s="196">
        <v>0</v>
      </c>
      <c r="N12" s="53">
        <v>109</v>
      </c>
      <c r="O12" s="53">
        <v>62</v>
      </c>
      <c r="P12" s="53">
        <v>75</v>
      </c>
      <c r="Q12" s="53">
        <v>19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2</v>
      </c>
      <c r="Y12" s="197">
        <v>0</v>
      </c>
    </row>
    <row r="13" spans="1:25" x14ac:dyDescent="0.3">
      <c r="A13" s="189" t="s">
        <v>124</v>
      </c>
      <c r="B13" s="190">
        <f t="shared" si="0"/>
        <v>5.1563134388956557</v>
      </c>
      <c r="C13" s="191">
        <f t="shared" si="1"/>
        <v>2.5380710659898478</v>
      </c>
      <c r="D13" s="192">
        <f t="shared" si="2"/>
        <v>89.133247089262611</v>
      </c>
      <c r="E13" s="193">
        <f t="shared" si="3"/>
        <v>71.614583333333343</v>
      </c>
      <c r="F13" s="194">
        <v>2463</v>
      </c>
      <c r="G13" s="53">
        <v>394</v>
      </c>
      <c r="H13" s="53">
        <v>127</v>
      </c>
      <c r="I13" s="53">
        <v>10</v>
      </c>
      <c r="J13" s="195">
        <v>2067</v>
      </c>
      <c r="K13" s="195">
        <v>275</v>
      </c>
      <c r="L13" s="195">
        <v>17</v>
      </c>
      <c r="M13" s="196">
        <v>0</v>
      </c>
      <c r="N13" s="53">
        <v>140</v>
      </c>
      <c r="O13" s="53">
        <v>93</v>
      </c>
      <c r="P13" s="53">
        <v>112</v>
      </c>
      <c r="Q13" s="53">
        <v>16</v>
      </c>
      <c r="R13" s="54">
        <v>0</v>
      </c>
      <c r="S13" s="54">
        <v>0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197">
        <v>0</v>
      </c>
    </row>
    <row r="14" spans="1:25" x14ac:dyDescent="0.3">
      <c r="A14" s="189" t="s">
        <v>123</v>
      </c>
      <c r="B14" s="190">
        <f t="shared" si="0"/>
        <v>6.0884353741496593</v>
      </c>
      <c r="C14" s="191">
        <f t="shared" si="1"/>
        <v>1.3861386138613863</v>
      </c>
      <c r="D14" s="192">
        <f t="shared" si="2"/>
        <v>84.337349397590373</v>
      </c>
      <c r="E14" s="193">
        <f t="shared" si="3"/>
        <v>62.650602409638559</v>
      </c>
      <c r="F14" s="194">
        <v>2940</v>
      </c>
      <c r="G14" s="53">
        <v>505</v>
      </c>
      <c r="H14" s="53">
        <v>179</v>
      </c>
      <c r="I14" s="53">
        <v>7</v>
      </c>
      <c r="J14" s="195">
        <v>2310</v>
      </c>
      <c r="K14" s="195">
        <v>312</v>
      </c>
      <c r="L14" s="195">
        <v>22</v>
      </c>
      <c r="M14" s="196">
        <v>0</v>
      </c>
      <c r="N14" s="53">
        <v>125</v>
      </c>
      <c r="O14" s="53">
        <v>57</v>
      </c>
      <c r="P14" s="53">
        <v>303</v>
      </c>
      <c r="Q14" s="53">
        <v>129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1</v>
      </c>
      <c r="Y14" s="197">
        <v>0</v>
      </c>
    </row>
    <row r="15" spans="1:25" x14ac:dyDescent="0.3">
      <c r="A15" s="189" t="s">
        <v>122</v>
      </c>
      <c r="B15" s="190">
        <f t="shared" si="0"/>
        <v>5.5106751298326602</v>
      </c>
      <c r="C15" s="191">
        <f t="shared" si="1"/>
        <v>4.0069686411149821</v>
      </c>
      <c r="D15" s="192">
        <f t="shared" si="2"/>
        <v>91.108366779870337</v>
      </c>
      <c r="E15" s="193">
        <f t="shared" si="3"/>
        <v>68.784029038112521</v>
      </c>
      <c r="F15" s="194">
        <v>3466</v>
      </c>
      <c r="G15" s="53">
        <v>574</v>
      </c>
      <c r="H15" s="53">
        <v>191</v>
      </c>
      <c r="I15" s="53">
        <v>23</v>
      </c>
      <c r="J15" s="195">
        <v>2951</v>
      </c>
      <c r="K15" s="195">
        <v>379</v>
      </c>
      <c r="L15" s="195">
        <v>36</v>
      </c>
      <c r="M15" s="196">
        <v>0</v>
      </c>
      <c r="N15" s="53">
        <v>145</v>
      </c>
      <c r="O15" s="53">
        <v>114</v>
      </c>
      <c r="P15" s="53">
        <v>143</v>
      </c>
      <c r="Q15" s="53">
        <v>58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197">
        <v>0</v>
      </c>
    </row>
    <row r="16" spans="1:25" x14ac:dyDescent="0.3">
      <c r="A16" s="189" t="s">
        <v>121</v>
      </c>
      <c r="B16" s="190">
        <f t="shared" si="0"/>
        <v>6.9477719214183038</v>
      </c>
      <c r="C16" s="191">
        <f t="shared" si="1"/>
        <v>5.4495912806539506</v>
      </c>
      <c r="D16" s="192">
        <f t="shared" si="2"/>
        <v>89.695857367593078</v>
      </c>
      <c r="E16" s="193">
        <f t="shared" si="3"/>
        <v>63.400576368876081</v>
      </c>
      <c r="F16" s="194">
        <v>4174</v>
      </c>
      <c r="G16" s="53">
        <v>734</v>
      </c>
      <c r="H16" s="53">
        <v>290</v>
      </c>
      <c r="I16" s="53">
        <v>40</v>
      </c>
      <c r="J16" s="195">
        <v>3421</v>
      </c>
      <c r="K16" s="195">
        <v>440</v>
      </c>
      <c r="L16" s="195">
        <v>70</v>
      </c>
      <c r="M16" s="196">
        <v>0</v>
      </c>
      <c r="N16" s="53">
        <v>178</v>
      </c>
      <c r="O16" s="53">
        <v>143</v>
      </c>
      <c r="P16" s="53">
        <v>213</v>
      </c>
      <c r="Q16" s="53">
        <v>110</v>
      </c>
      <c r="R16" s="54">
        <v>0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4">
        <v>2</v>
      </c>
      <c r="Y16" s="197">
        <v>1</v>
      </c>
    </row>
    <row r="17" spans="1:25" x14ac:dyDescent="0.3">
      <c r="A17" s="189" t="s">
        <v>120</v>
      </c>
      <c r="B17" s="190">
        <f t="shared" si="0"/>
        <v>6.2274941749629313</v>
      </c>
      <c r="C17" s="191">
        <f t="shared" si="1"/>
        <v>6.6137566137566131</v>
      </c>
      <c r="D17" s="192">
        <f t="shared" si="2"/>
        <v>88.800561140986673</v>
      </c>
      <c r="E17" s="193">
        <f t="shared" si="3"/>
        <v>67.847025495750714</v>
      </c>
      <c r="F17" s="194">
        <v>4721</v>
      </c>
      <c r="G17" s="53">
        <v>756</v>
      </c>
      <c r="H17" s="53">
        <v>294</v>
      </c>
      <c r="I17" s="53">
        <v>50</v>
      </c>
      <c r="J17" s="195">
        <v>3798</v>
      </c>
      <c r="K17" s="195">
        <v>479</v>
      </c>
      <c r="L17" s="195">
        <v>150</v>
      </c>
      <c r="M17" s="196">
        <v>0</v>
      </c>
      <c r="N17" s="53">
        <v>221</v>
      </c>
      <c r="O17" s="53">
        <v>149</v>
      </c>
      <c r="P17" s="53">
        <v>258</v>
      </c>
      <c r="Q17" s="53">
        <v>78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0</v>
      </c>
      <c r="Y17" s="197">
        <v>0</v>
      </c>
    </row>
    <row r="18" spans="1:25" x14ac:dyDescent="0.3">
      <c r="A18" s="189" t="s">
        <v>119</v>
      </c>
      <c r="B18" s="190">
        <f t="shared" si="0"/>
        <v>6.8812877263581482</v>
      </c>
      <c r="C18" s="191">
        <f t="shared" si="1"/>
        <v>6.3636363636363633</v>
      </c>
      <c r="D18" s="192">
        <f t="shared" si="2"/>
        <v>91.342562074269395</v>
      </c>
      <c r="E18" s="193">
        <f t="shared" si="3"/>
        <v>71.567267683772542</v>
      </c>
      <c r="F18" s="194">
        <v>4970</v>
      </c>
      <c r="G18" s="53">
        <v>770</v>
      </c>
      <c r="H18" s="53">
        <v>342</v>
      </c>
      <c r="I18" s="53">
        <v>49</v>
      </c>
      <c r="J18" s="195">
        <v>4157</v>
      </c>
      <c r="K18" s="195">
        <v>516</v>
      </c>
      <c r="L18" s="195">
        <v>77</v>
      </c>
      <c r="M18" s="196">
        <v>0</v>
      </c>
      <c r="N18" s="53">
        <v>170</v>
      </c>
      <c r="O18" s="53">
        <v>137</v>
      </c>
      <c r="P18" s="53">
        <v>224</v>
      </c>
      <c r="Q18" s="53">
        <v>68</v>
      </c>
      <c r="R18" s="54">
        <v>0</v>
      </c>
      <c r="S18" s="54">
        <v>0</v>
      </c>
      <c r="T18" s="54">
        <v>0</v>
      </c>
      <c r="U18" s="54">
        <v>0</v>
      </c>
      <c r="V18" s="54">
        <v>0</v>
      </c>
      <c r="W18" s="54">
        <v>0</v>
      </c>
      <c r="X18" s="54">
        <v>0</v>
      </c>
      <c r="Y18" s="197">
        <v>0</v>
      </c>
    </row>
    <row r="19" spans="1:25" x14ac:dyDescent="0.3">
      <c r="A19" s="189" t="s">
        <v>118</v>
      </c>
      <c r="B19" s="190">
        <f t="shared" si="0"/>
        <v>7.7521389681099295</v>
      </c>
      <c r="C19" s="191">
        <f t="shared" si="1"/>
        <v>5.4172767203513912</v>
      </c>
      <c r="D19" s="192">
        <f t="shared" si="2"/>
        <v>91.651969429747197</v>
      </c>
      <c r="E19" s="193">
        <f t="shared" si="3"/>
        <v>69.195046439628484</v>
      </c>
      <c r="F19" s="194">
        <v>3857</v>
      </c>
      <c r="G19" s="53">
        <v>683</v>
      </c>
      <c r="H19" s="53">
        <v>299</v>
      </c>
      <c r="I19" s="53">
        <v>37</v>
      </c>
      <c r="J19" s="195">
        <v>3118</v>
      </c>
      <c r="K19" s="195">
        <v>447</v>
      </c>
      <c r="L19" s="195">
        <v>156</v>
      </c>
      <c r="M19" s="196">
        <v>0</v>
      </c>
      <c r="N19" s="53">
        <v>177</v>
      </c>
      <c r="O19" s="53">
        <v>139</v>
      </c>
      <c r="P19" s="53">
        <v>107</v>
      </c>
      <c r="Q19" s="53">
        <v>60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0</v>
      </c>
      <c r="Y19" s="197">
        <v>0</v>
      </c>
    </row>
    <row r="20" spans="1:25" ht="14.25" thickBot="1" x14ac:dyDescent="0.35">
      <c r="A20" s="200" t="s">
        <v>4</v>
      </c>
      <c r="B20" s="201">
        <f t="shared" si="0"/>
        <v>9.9945975148568351</v>
      </c>
      <c r="C20" s="202">
        <f t="shared" si="1"/>
        <v>6.3583815028901727</v>
      </c>
      <c r="D20" s="203">
        <f t="shared" si="2"/>
        <v>84.82686253934942</v>
      </c>
      <c r="E20" s="204">
        <f t="shared" si="3"/>
        <v>67.695473251028801</v>
      </c>
      <c r="F20" s="205">
        <v>5553</v>
      </c>
      <c r="G20" s="206">
        <v>1038</v>
      </c>
      <c r="H20" s="206">
        <v>555</v>
      </c>
      <c r="I20" s="206">
        <v>66</v>
      </c>
      <c r="J20" s="207">
        <v>4042</v>
      </c>
      <c r="K20" s="207">
        <v>658</v>
      </c>
      <c r="L20" s="207">
        <v>233</v>
      </c>
      <c r="M20" s="208">
        <v>0</v>
      </c>
      <c r="N20" s="206">
        <v>307</v>
      </c>
      <c r="O20" s="206">
        <v>226</v>
      </c>
      <c r="P20" s="206">
        <v>416</v>
      </c>
      <c r="Q20" s="206">
        <v>88</v>
      </c>
      <c r="R20" s="209">
        <v>0</v>
      </c>
      <c r="S20" s="209">
        <v>0</v>
      </c>
      <c r="T20" s="209">
        <v>0</v>
      </c>
      <c r="U20" s="209">
        <v>0</v>
      </c>
      <c r="V20" s="209">
        <v>0</v>
      </c>
      <c r="W20" s="209">
        <v>0</v>
      </c>
      <c r="X20" s="209">
        <v>0</v>
      </c>
      <c r="Y20" s="210">
        <v>0</v>
      </c>
    </row>
    <row r="21" spans="1:25" x14ac:dyDescent="0.3">
      <c r="A21" s="178" t="s">
        <v>5</v>
      </c>
      <c r="B21" s="179">
        <f t="shared" si="0"/>
        <v>12.405541561712846</v>
      </c>
      <c r="C21" s="180">
        <f t="shared" si="1"/>
        <v>8.1190798376184041</v>
      </c>
      <c r="D21" s="181">
        <f t="shared" si="2"/>
        <v>85.503418272218767</v>
      </c>
      <c r="E21" s="182">
        <f t="shared" si="3"/>
        <v>64.212076583210603</v>
      </c>
      <c r="F21" s="211">
        <v>7940</v>
      </c>
      <c r="G21" s="212">
        <v>1478</v>
      </c>
      <c r="H21" s="212">
        <v>985</v>
      </c>
      <c r="I21" s="212">
        <v>120</v>
      </c>
      <c r="J21" s="213">
        <v>5503</v>
      </c>
      <c r="K21" s="213">
        <v>872</v>
      </c>
      <c r="L21" s="185">
        <v>519</v>
      </c>
      <c r="M21" s="185">
        <v>0</v>
      </c>
      <c r="N21" s="184">
        <v>417</v>
      </c>
      <c r="O21" s="184">
        <v>306</v>
      </c>
      <c r="P21" s="184">
        <v>516</v>
      </c>
      <c r="Q21" s="184">
        <v>180</v>
      </c>
      <c r="R21" s="187">
        <v>0</v>
      </c>
      <c r="S21" s="187">
        <v>0</v>
      </c>
      <c r="T21" s="187">
        <v>0</v>
      </c>
      <c r="U21" s="187">
        <v>0</v>
      </c>
      <c r="V21" s="187">
        <v>0</v>
      </c>
      <c r="W21" s="187">
        <v>0</v>
      </c>
      <c r="X21" s="187">
        <v>0</v>
      </c>
      <c r="Y21" s="188">
        <v>0</v>
      </c>
    </row>
    <row r="22" spans="1:25" x14ac:dyDescent="0.3">
      <c r="A22" s="189" t="s">
        <v>6</v>
      </c>
      <c r="B22" s="190">
        <f t="shared" si="0"/>
        <v>9.431549960660897</v>
      </c>
      <c r="C22" s="191">
        <f t="shared" si="1"/>
        <v>8.2989690721649474</v>
      </c>
      <c r="D22" s="192">
        <f t="shared" si="2"/>
        <v>89.191953631094449</v>
      </c>
      <c r="E22" s="193">
        <f t="shared" si="3"/>
        <v>68.858909499718948</v>
      </c>
      <c r="F22" s="194">
        <v>10168</v>
      </c>
      <c r="G22" s="53">
        <v>1940</v>
      </c>
      <c r="H22" s="53">
        <v>959</v>
      </c>
      <c r="I22" s="53">
        <v>161</v>
      </c>
      <c r="J22" s="195">
        <v>7848</v>
      </c>
      <c r="K22" s="195">
        <v>1225</v>
      </c>
      <c r="L22" s="195">
        <v>410</v>
      </c>
      <c r="M22" s="196">
        <v>0</v>
      </c>
      <c r="N22" s="53">
        <v>445</v>
      </c>
      <c r="O22" s="53">
        <v>331</v>
      </c>
      <c r="P22" s="53">
        <v>506</v>
      </c>
      <c r="Q22" s="53">
        <v>223</v>
      </c>
      <c r="R22" s="54">
        <v>0</v>
      </c>
      <c r="S22" s="54">
        <v>0</v>
      </c>
      <c r="T22" s="54">
        <v>0</v>
      </c>
      <c r="U22" s="54">
        <v>0</v>
      </c>
      <c r="V22" s="54">
        <v>0</v>
      </c>
      <c r="W22" s="54">
        <v>0</v>
      </c>
      <c r="X22" s="54">
        <v>0</v>
      </c>
      <c r="Y22" s="197">
        <v>0</v>
      </c>
    </row>
    <row r="23" spans="1:25" x14ac:dyDescent="0.3">
      <c r="A23" s="189" t="s">
        <v>7</v>
      </c>
      <c r="B23" s="190">
        <f t="shared" si="0"/>
        <v>9.6034508854245502</v>
      </c>
      <c r="C23" s="191">
        <f t="shared" si="1"/>
        <v>7.8042862919530931</v>
      </c>
      <c r="D23" s="192">
        <f t="shared" si="2"/>
        <v>86.663100650797901</v>
      </c>
      <c r="E23" s="193">
        <f t="shared" si="3"/>
        <v>66.403508771929822</v>
      </c>
      <c r="F23" s="194">
        <v>13214</v>
      </c>
      <c r="G23" s="53">
        <v>2473</v>
      </c>
      <c r="H23" s="53">
        <v>1269</v>
      </c>
      <c r="I23" s="53">
        <v>193</v>
      </c>
      <c r="J23" s="195">
        <v>9721</v>
      </c>
      <c r="K23" s="195">
        <v>1514</v>
      </c>
      <c r="L23" s="195">
        <v>728</v>
      </c>
      <c r="M23" s="196">
        <v>0</v>
      </c>
      <c r="N23" s="53">
        <v>808</v>
      </c>
      <c r="O23" s="53">
        <v>483</v>
      </c>
      <c r="P23" s="53">
        <v>688</v>
      </c>
      <c r="Q23" s="53">
        <v>283</v>
      </c>
      <c r="R23" s="54">
        <v>0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0</v>
      </c>
      <c r="Y23" s="197">
        <v>0</v>
      </c>
    </row>
    <row r="24" spans="1:25" x14ac:dyDescent="0.3">
      <c r="A24" s="189" t="s">
        <v>8</v>
      </c>
      <c r="B24" s="190">
        <f t="shared" si="0"/>
        <v>11.334586466165414</v>
      </c>
      <c r="C24" s="191">
        <f t="shared" si="1"/>
        <v>11.978097193702943</v>
      </c>
      <c r="D24" s="192">
        <f t="shared" si="2"/>
        <v>88.030167264038226</v>
      </c>
      <c r="E24" s="193">
        <f t="shared" si="3"/>
        <v>71.85069984447901</v>
      </c>
      <c r="F24" s="194">
        <v>15960</v>
      </c>
      <c r="G24" s="53">
        <v>2922</v>
      </c>
      <c r="H24" s="53">
        <v>1809</v>
      </c>
      <c r="I24" s="53">
        <v>350</v>
      </c>
      <c r="J24" s="195">
        <v>11789</v>
      </c>
      <c r="K24" s="195">
        <v>1848</v>
      </c>
      <c r="L24" s="195">
        <v>759</v>
      </c>
      <c r="M24" s="196">
        <v>0</v>
      </c>
      <c r="N24" s="53">
        <v>879</v>
      </c>
      <c r="O24" s="53">
        <v>566</v>
      </c>
      <c r="P24" s="53">
        <v>724</v>
      </c>
      <c r="Q24" s="53">
        <v>158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197">
        <v>0</v>
      </c>
    </row>
    <row r="25" spans="1:25" x14ac:dyDescent="0.3">
      <c r="A25" s="189" t="s">
        <v>9</v>
      </c>
      <c r="B25" s="190">
        <f t="shared" si="0"/>
        <v>8.5102844153684085</v>
      </c>
      <c r="C25" s="191">
        <f t="shared" si="1"/>
        <v>6.3177454320222983</v>
      </c>
      <c r="D25" s="192">
        <f t="shared" si="2"/>
        <v>86.492556468172495</v>
      </c>
      <c r="E25" s="193">
        <f t="shared" si="3"/>
        <v>65.684976836532087</v>
      </c>
      <c r="F25" s="198">
        <v>18037</v>
      </c>
      <c r="G25" s="56">
        <v>3229</v>
      </c>
      <c r="H25" s="56">
        <v>1535</v>
      </c>
      <c r="I25" s="56">
        <v>204</v>
      </c>
      <c r="J25" s="199">
        <v>13479</v>
      </c>
      <c r="K25" s="199">
        <v>1985</v>
      </c>
      <c r="L25" s="195">
        <v>918</v>
      </c>
      <c r="M25" s="195">
        <v>3</v>
      </c>
      <c r="N25" s="53">
        <v>1154</v>
      </c>
      <c r="O25" s="53">
        <v>449</v>
      </c>
      <c r="P25" s="53">
        <v>951</v>
      </c>
      <c r="Q25" s="53">
        <v>588</v>
      </c>
      <c r="R25" s="54">
        <v>0</v>
      </c>
      <c r="S25" s="54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197">
        <v>0</v>
      </c>
    </row>
    <row r="26" spans="1:25" x14ac:dyDescent="0.3">
      <c r="A26" s="189" t="s">
        <v>10</v>
      </c>
      <c r="B26" s="190">
        <f t="shared" si="0"/>
        <v>7.6787337575530721</v>
      </c>
      <c r="C26" s="191">
        <f t="shared" si="1"/>
        <v>6.9938289744343223</v>
      </c>
      <c r="D26" s="192">
        <f t="shared" si="2"/>
        <v>85.165342693515612</v>
      </c>
      <c r="E26" s="193">
        <f t="shared" si="3"/>
        <v>66.887835703001571</v>
      </c>
      <c r="F26" s="194">
        <v>18701</v>
      </c>
      <c r="G26" s="53">
        <v>3403</v>
      </c>
      <c r="H26" s="53">
        <v>1436</v>
      </c>
      <c r="I26" s="53">
        <v>238</v>
      </c>
      <c r="J26" s="195">
        <v>13830</v>
      </c>
      <c r="K26" s="195">
        <v>2117</v>
      </c>
      <c r="L26" s="195">
        <v>1026</v>
      </c>
      <c r="M26" s="196">
        <v>0</v>
      </c>
      <c r="N26" s="53">
        <v>1040</v>
      </c>
      <c r="O26" s="53">
        <v>363</v>
      </c>
      <c r="P26" s="53">
        <v>1369</v>
      </c>
      <c r="Q26" s="53">
        <v>685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54">
        <v>0</v>
      </c>
      <c r="X26" s="54">
        <v>0</v>
      </c>
      <c r="Y26" s="197">
        <v>0</v>
      </c>
    </row>
    <row r="27" spans="1:25" x14ac:dyDescent="0.3">
      <c r="A27" s="189" t="s">
        <v>11</v>
      </c>
      <c r="B27" s="190">
        <f t="shared" si="0"/>
        <v>9.4586095118293088</v>
      </c>
      <c r="C27" s="191">
        <f t="shared" si="1"/>
        <v>7.6552598225602022</v>
      </c>
      <c r="D27" s="192">
        <f t="shared" si="2"/>
        <v>83.787465940054489</v>
      </c>
      <c r="E27" s="193">
        <f t="shared" si="3"/>
        <v>64.095525665660176</v>
      </c>
      <c r="F27" s="194">
        <v>20669</v>
      </c>
      <c r="G27" s="53">
        <v>3945</v>
      </c>
      <c r="H27" s="53">
        <v>1955</v>
      </c>
      <c r="I27" s="53">
        <v>302</v>
      </c>
      <c r="J27" s="195">
        <v>14760</v>
      </c>
      <c r="K27" s="195">
        <v>2335</v>
      </c>
      <c r="L27" s="195">
        <v>1098</v>
      </c>
      <c r="M27" s="196">
        <v>0</v>
      </c>
      <c r="N27" s="53">
        <v>1640</v>
      </c>
      <c r="O27" s="53">
        <v>861</v>
      </c>
      <c r="P27" s="53">
        <v>1216</v>
      </c>
      <c r="Q27" s="53">
        <v>447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197">
        <v>0</v>
      </c>
    </row>
    <row r="28" spans="1:25" x14ac:dyDescent="0.3">
      <c r="A28" s="189" t="s">
        <v>12</v>
      </c>
      <c r="B28" s="190">
        <f t="shared" si="0"/>
        <v>8.9062276987487525</v>
      </c>
      <c r="C28" s="191">
        <f t="shared" si="1"/>
        <v>7.0374848851269656</v>
      </c>
      <c r="D28" s="192">
        <f t="shared" si="2"/>
        <v>78.740765244238617</v>
      </c>
      <c r="E28" s="193">
        <f t="shared" si="3"/>
        <v>59.625390218522369</v>
      </c>
      <c r="F28" s="194">
        <v>21019</v>
      </c>
      <c r="G28" s="53">
        <v>4135</v>
      </c>
      <c r="H28" s="53">
        <v>1872</v>
      </c>
      <c r="I28" s="53">
        <v>291</v>
      </c>
      <c r="J28" s="195">
        <v>14282</v>
      </c>
      <c r="K28" s="195">
        <v>2292</v>
      </c>
      <c r="L28" s="195">
        <v>1009</v>
      </c>
      <c r="M28" s="196">
        <v>0</v>
      </c>
      <c r="N28" s="53">
        <v>1610</v>
      </c>
      <c r="O28" s="53">
        <v>920</v>
      </c>
      <c r="P28" s="53">
        <v>2246</v>
      </c>
      <c r="Q28" s="53">
        <v>632</v>
      </c>
      <c r="R28" s="54">
        <v>0</v>
      </c>
      <c r="S28" s="54">
        <v>0</v>
      </c>
      <c r="T28" s="54">
        <v>0</v>
      </c>
      <c r="U28" s="54">
        <v>0</v>
      </c>
      <c r="V28" s="54">
        <v>0</v>
      </c>
      <c r="W28" s="54">
        <v>0</v>
      </c>
      <c r="X28" s="54">
        <v>0</v>
      </c>
      <c r="Y28" s="197">
        <v>0</v>
      </c>
    </row>
    <row r="29" spans="1:25" x14ac:dyDescent="0.3">
      <c r="A29" s="189" t="s">
        <v>13</v>
      </c>
      <c r="B29" s="190">
        <f t="shared" si="0"/>
        <v>10.299643058425701</v>
      </c>
      <c r="C29" s="191">
        <f t="shared" si="1"/>
        <v>9.823848238482384</v>
      </c>
      <c r="D29" s="192">
        <f t="shared" si="2"/>
        <v>79.655115237937324</v>
      </c>
      <c r="E29" s="193">
        <f t="shared" si="3"/>
        <v>64.512897570748805</v>
      </c>
      <c r="F29" s="194">
        <v>21292</v>
      </c>
      <c r="G29" s="53">
        <v>4428</v>
      </c>
      <c r="H29" s="53">
        <v>2193</v>
      </c>
      <c r="I29" s="53">
        <v>435</v>
      </c>
      <c r="J29" s="195">
        <v>14412</v>
      </c>
      <c r="K29" s="195">
        <v>2576</v>
      </c>
      <c r="L29" s="195">
        <v>1006</v>
      </c>
      <c r="M29" s="196">
        <v>0</v>
      </c>
      <c r="N29" s="53">
        <v>1523</v>
      </c>
      <c r="O29" s="53">
        <v>825</v>
      </c>
      <c r="P29" s="53">
        <v>2158</v>
      </c>
      <c r="Q29" s="53">
        <v>592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197">
        <v>0</v>
      </c>
    </row>
    <row r="30" spans="1:25" ht="14.25" thickBot="1" x14ac:dyDescent="0.35">
      <c r="A30" s="455" t="s">
        <v>14</v>
      </c>
      <c r="B30" s="456">
        <f t="shared" si="0"/>
        <v>9.6277336207283675</v>
      </c>
      <c r="C30" s="457">
        <f t="shared" si="1"/>
        <v>8.4193804606830813</v>
      </c>
      <c r="D30" s="458">
        <f t="shared" si="2"/>
        <v>80.034129692832764</v>
      </c>
      <c r="E30" s="459">
        <f t="shared" si="3"/>
        <v>62.033824804856899</v>
      </c>
      <c r="F30" s="465">
        <v>22269</v>
      </c>
      <c r="G30" s="408">
        <v>5036</v>
      </c>
      <c r="H30" s="408">
        <v>2144</v>
      </c>
      <c r="I30" s="408">
        <v>424</v>
      </c>
      <c r="J30" s="462">
        <v>15477</v>
      </c>
      <c r="K30" s="462">
        <v>2861</v>
      </c>
      <c r="L30" s="462">
        <v>787</v>
      </c>
      <c r="M30" s="463">
        <v>0</v>
      </c>
      <c r="N30" s="408">
        <v>1599</v>
      </c>
      <c r="O30" s="408">
        <v>955</v>
      </c>
      <c r="P30" s="408">
        <v>2262</v>
      </c>
      <c r="Q30" s="408">
        <v>796</v>
      </c>
      <c r="R30" s="398">
        <v>0</v>
      </c>
      <c r="S30" s="398">
        <v>0</v>
      </c>
      <c r="T30" s="398">
        <v>0</v>
      </c>
      <c r="U30" s="398">
        <v>0</v>
      </c>
      <c r="V30" s="398">
        <v>0</v>
      </c>
      <c r="W30" s="398">
        <v>0</v>
      </c>
      <c r="X30" s="398">
        <v>0</v>
      </c>
      <c r="Y30" s="401">
        <v>0</v>
      </c>
    </row>
    <row r="31" spans="1:25" x14ac:dyDescent="0.3">
      <c r="A31" s="178" t="s">
        <v>15</v>
      </c>
      <c r="B31" s="179">
        <f t="shared" si="0"/>
        <v>11.705208205881155</v>
      </c>
      <c r="C31" s="180">
        <f t="shared" si="1"/>
        <v>10.181754014469737</v>
      </c>
      <c r="D31" s="181">
        <f t="shared" si="2"/>
        <v>85.281612764534458</v>
      </c>
      <c r="E31" s="182">
        <f t="shared" si="3"/>
        <v>67.83889980353635</v>
      </c>
      <c r="F31" s="183">
        <v>24519</v>
      </c>
      <c r="G31" s="184">
        <v>5667</v>
      </c>
      <c r="H31" s="184">
        <v>2870</v>
      </c>
      <c r="I31" s="464">
        <v>577</v>
      </c>
      <c r="J31" s="185">
        <v>17852</v>
      </c>
      <c r="K31" s="185">
        <v>3453</v>
      </c>
      <c r="L31" s="185">
        <v>716</v>
      </c>
      <c r="M31" s="186">
        <v>0</v>
      </c>
      <c r="N31" s="184">
        <v>1438</v>
      </c>
      <c r="O31" s="184">
        <v>838</v>
      </c>
      <c r="P31" s="184">
        <v>1643</v>
      </c>
      <c r="Q31" s="184">
        <v>799</v>
      </c>
      <c r="R31" s="187">
        <v>0</v>
      </c>
      <c r="S31" s="187">
        <v>0</v>
      </c>
      <c r="T31" s="187">
        <v>0</v>
      </c>
      <c r="U31" s="187">
        <v>0</v>
      </c>
      <c r="V31" s="187">
        <v>0</v>
      </c>
      <c r="W31" s="187">
        <v>0</v>
      </c>
      <c r="X31" s="187">
        <v>0</v>
      </c>
      <c r="Y31" s="188">
        <v>0</v>
      </c>
    </row>
    <row r="32" spans="1:25" x14ac:dyDescent="0.3">
      <c r="A32" s="189" t="s">
        <v>16</v>
      </c>
      <c r="B32" s="190">
        <f t="shared" si="0"/>
        <v>10.054972903427034</v>
      </c>
      <c r="C32" s="191">
        <f t="shared" si="1"/>
        <v>8.7598425196850389</v>
      </c>
      <c r="D32" s="192">
        <f t="shared" si="2"/>
        <v>85.607109364533557</v>
      </c>
      <c r="E32" s="193">
        <f t="shared" si="3"/>
        <v>67.709457029845382</v>
      </c>
      <c r="F32" s="194">
        <v>25649</v>
      </c>
      <c r="G32" s="53">
        <v>6096</v>
      </c>
      <c r="H32" s="53">
        <v>2579</v>
      </c>
      <c r="I32" s="53">
        <v>534</v>
      </c>
      <c r="J32" s="195">
        <v>19170</v>
      </c>
      <c r="K32" s="195">
        <v>3766</v>
      </c>
      <c r="L32" s="195">
        <v>677</v>
      </c>
      <c r="M32" s="196">
        <v>0</v>
      </c>
      <c r="N32" s="53">
        <v>1517</v>
      </c>
      <c r="O32" s="53">
        <v>926</v>
      </c>
      <c r="P32" s="53">
        <v>1706</v>
      </c>
      <c r="Q32" s="53">
        <v>870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197">
        <v>0</v>
      </c>
    </row>
    <row r="33" spans="1:25" x14ac:dyDescent="0.3">
      <c r="A33" s="189" t="s">
        <v>17</v>
      </c>
      <c r="B33" s="190">
        <f t="shared" si="0"/>
        <v>8.8558271342543389</v>
      </c>
      <c r="C33" s="191">
        <f t="shared" si="1"/>
        <v>7.3777173913043477</v>
      </c>
      <c r="D33" s="192">
        <f t="shared" si="2"/>
        <v>84.888237159162969</v>
      </c>
      <c r="E33" s="193">
        <f t="shared" si="3"/>
        <v>66.334164588528679</v>
      </c>
      <c r="F33" s="194">
        <v>28230</v>
      </c>
      <c r="G33" s="53">
        <v>7360</v>
      </c>
      <c r="H33" s="53">
        <v>2500</v>
      </c>
      <c r="I33" s="53">
        <v>543</v>
      </c>
      <c r="J33" s="195">
        <v>21419</v>
      </c>
      <c r="K33" s="195">
        <v>4522</v>
      </c>
      <c r="L33" s="195">
        <v>498</v>
      </c>
      <c r="M33" s="196">
        <v>0</v>
      </c>
      <c r="N33" s="53">
        <v>1855</v>
      </c>
      <c r="O33" s="53">
        <v>1164</v>
      </c>
      <c r="P33" s="53">
        <v>1958</v>
      </c>
      <c r="Q33" s="53">
        <v>1131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  <c r="Y33" s="197">
        <v>0</v>
      </c>
    </row>
    <row r="34" spans="1:25" x14ac:dyDescent="0.3">
      <c r="A34" s="189" t="s">
        <v>18</v>
      </c>
      <c r="B34" s="190">
        <f t="shared" si="0"/>
        <v>10.133423408208072</v>
      </c>
      <c r="C34" s="191">
        <f t="shared" si="1"/>
        <v>9.0781049935979521</v>
      </c>
      <c r="D34" s="192">
        <f t="shared" si="2"/>
        <v>84.051542844033193</v>
      </c>
      <c r="E34" s="193">
        <f t="shared" si="3"/>
        <v>66.117448246725814</v>
      </c>
      <c r="F34" s="194">
        <v>29605</v>
      </c>
      <c r="G34" s="53">
        <v>7810</v>
      </c>
      <c r="H34" s="53">
        <v>3000</v>
      </c>
      <c r="I34" s="53">
        <v>709</v>
      </c>
      <c r="J34" s="195">
        <v>21982</v>
      </c>
      <c r="K34" s="195">
        <v>4695</v>
      </c>
      <c r="L34" s="195">
        <v>452</v>
      </c>
      <c r="M34" s="196">
        <v>0</v>
      </c>
      <c r="N34" s="53">
        <v>2214</v>
      </c>
      <c r="O34" s="53">
        <v>1345</v>
      </c>
      <c r="P34" s="53">
        <v>1957</v>
      </c>
      <c r="Q34" s="53">
        <v>1061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197">
        <v>0</v>
      </c>
    </row>
    <row r="35" spans="1:25" x14ac:dyDescent="0.3">
      <c r="A35" s="189" t="s">
        <v>19</v>
      </c>
      <c r="B35" s="190">
        <f t="shared" si="0"/>
        <v>9.3096333915251552</v>
      </c>
      <c r="C35" s="191">
        <f t="shared" si="1"/>
        <v>8.4867799811142586</v>
      </c>
      <c r="D35" s="192">
        <f t="shared" si="2"/>
        <v>85.335369101303129</v>
      </c>
      <c r="E35" s="193">
        <f t="shared" si="3"/>
        <v>69.1990197342964</v>
      </c>
      <c r="F35" s="194">
        <v>31505</v>
      </c>
      <c r="G35" s="53">
        <v>8472</v>
      </c>
      <c r="H35" s="53">
        <v>2933</v>
      </c>
      <c r="I35" s="53">
        <v>719</v>
      </c>
      <c r="J35" s="195">
        <v>24033</v>
      </c>
      <c r="K35" s="195">
        <v>5365</v>
      </c>
      <c r="L35" s="195">
        <v>409</v>
      </c>
      <c r="M35" s="196">
        <v>0</v>
      </c>
      <c r="N35" s="53">
        <v>1938</v>
      </c>
      <c r="O35" s="53">
        <v>1129</v>
      </c>
      <c r="P35" s="53">
        <v>2192</v>
      </c>
      <c r="Q35" s="53">
        <v>1259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197">
        <v>0</v>
      </c>
    </row>
    <row r="36" spans="1:25" x14ac:dyDescent="0.3">
      <c r="A36" s="189" t="s">
        <v>20</v>
      </c>
      <c r="B36" s="190">
        <f t="shared" si="0"/>
        <v>10.320644260200291</v>
      </c>
      <c r="C36" s="191">
        <f t="shared" si="1"/>
        <v>8.737552200449727</v>
      </c>
      <c r="D36" s="192">
        <f t="shared" si="2"/>
        <v>87.317940801396063</v>
      </c>
      <c r="E36" s="193">
        <f t="shared" si="3"/>
        <v>74.293089287809451</v>
      </c>
      <c r="F36" s="194">
        <v>33651</v>
      </c>
      <c r="G36" s="53">
        <v>9339</v>
      </c>
      <c r="H36" s="53">
        <v>3473</v>
      </c>
      <c r="I36" s="53">
        <v>816</v>
      </c>
      <c r="J36" s="195">
        <v>26019</v>
      </c>
      <c r="K36" s="195">
        <v>6332</v>
      </c>
      <c r="L36" s="195">
        <v>380</v>
      </c>
      <c r="M36" s="196">
        <v>0</v>
      </c>
      <c r="N36" s="53">
        <v>1877</v>
      </c>
      <c r="O36" s="53">
        <v>1109</v>
      </c>
      <c r="P36" s="53">
        <v>1902</v>
      </c>
      <c r="Q36" s="53">
        <v>1082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197">
        <v>0</v>
      </c>
    </row>
    <row r="37" spans="1:25" x14ac:dyDescent="0.3">
      <c r="A37" s="189" t="s">
        <v>21</v>
      </c>
      <c r="B37" s="190">
        <f t="shared" ref="B37:B59" si="4">H37/F37*100</f>
        <v>12.558682106580932</v>
      </c>
      <c r="C37" s="191">
        <f t="shared" ref="C37:C59" si="5">I37/G37*100</f>
        <v>11.795582846390017</v>
      </c>
      <c r="D37" s="192">
        <f t="shared" si="2"/>
        <v>87.394019060138021</v>
      </c>
      <c r="E37" s="193">
        <f t="shared" si="3"/>
        <v>75.409836065573771</v>
      </c>
      <c r="F37" s="194">
        <v>35147</v>
      </c>
      <c r="G37" s="53">
        <v>10097</v>
      </c>
      <c r="H37" s="53">
        <v>4414</v>
      </c>
      <c r="I37" s="53">
        <v>1191</v>
      </c>
      <c r="J37" s="195">
        <v>26594</v>
      </c>
      <c r="K37" s="195">
        <v>6716</v>
      </c>
      <c r="L37" s="195">
        <v>303</v>
      </c>
      <c r="M37" s="196">
        <v>0</v>
      </c>
      <c r="N37" s="53">
        <v>1966</v>
      </c>
      <c r="O37" s="53">
        <v>1093</v>
      </c>
      <c r="P37" s="53">
        <v>1870</v>
      </c>
      <c r="Q37" s="53">
        <v>1097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197">
        <v>0</v>
      </c>
    </row>
    <row r="38" spans="1:25" x14ac:dyDescent="0.3">
      <c r="A38" s="189" t="s">
        <v>22</v>
      </c>
      <c r="B38" s="214">
        <f t="shared" si="4"/>
        <v>11.300596880172543</v>
      </c>
      <c r="C38" s="215">
        <f t="shared" si="5"/>
        <v>9.4406501253566191</v>
      </c>
      <c r="D38" s="216">
        <f t="shared" si="2"/>
        <v>82.949401758685312</v>
      </c>
      <c r="E38" s="217">
        <f t="shared" si="3"/>
        <v>70.959427207637233</v>
      </c>
      <c r="F38" s="218">
        <v>39874</v>
      </c>
      <c r="G38" s="54">
        <v>11567</v>
      </c>
      <c r="H38" s="54">
        <v>4506</v>
      </c>
      <c r="I38" s="54">
        <v>1092</v>
      </c>
      <c r="J38" s="196">
        <v>28771</v>
      </c>
      <c r="K38" s="196">
        <v>7433</v>
      </c>
      <c r="L38" s="196">
        <v>683</v>
      </c>
      <c r="M38" s="196">
        <v>0</v>
      </c>
      <c r="N38" s="54">
        <v>3587</v>
      </c>
      <c r="O38" s="54">
        <v>1921</v>
      </c>
      <c r="P38" s="54">
        <v>2327</v>
      </c>
      <c r="Q38" s="54">
        <v>1121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197">
        <v>0</v>
      </c>
    </row>
    <row r="39" spans="1:25" x14ac:dyDescent="0.3">
      <c r="A39" s="189" t="s">
        <v>23</v>
      </c>
      <c r="B39" s="214">
        <f t="shared" si="4"/>
        <v>10.533695929293788</v>
      </c>
      <c r="C39" s="215">
        <f t="shared" si="5"/>
        <v>7.807463648735764</v>
      </c>
      <c r="D39" s="216">
        <f t="shared" si="2"/>
        <v>80.579584775086516</v>
      </c>
      <c r="E39" s="217">
        <f t="shared" si="3"/>
        <v>70.600574935902415</v>
      </c>
      <c r="F39" s="218">
        <v>47068</v>
      </c>
      <c r="G39" s="54">
        <v>13961</v>
      </c>
      <c r="H39" s="54">
        <v>4958</v>
      </c>
      <c r="I39" s="54">
        <v>1090</v>
      </c>
      <c r="J39" s="196">
        <v>33534</v>
      </c>
      <c r="K39" s="196">
        <v>9087</v>
      </c>
      <c r="L39" s="196">
        <v>494</v>
      </c>
      <c r="M39" s="196">
        <v>0</v>
      </c>
      <c r="N39" s="54">
        <v>4881</v>
      </c>
      <c r="O39" s="54">
        <v>2271</v>
      </c>
      <c r="P39" s="54">
        <v>3201</v>
      </c>
      <c r="Q39" s="54">
        <v>1513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197">
        <v>0</v>
      </c>
    </row>
    <row r="40" spans="1:25" ht="14.25" thickBot="1" x14ac:dyDescent="0.35">
      <c r="A40" s="455" t="s">
        <v>24</v>
      </c>
      <c r="B40" s="444">
        <f t="shared" si="4"/>
        <v>10.277887083778364</v>
      </c>
      <c r="C40" s="445">
        <f t="shared" si="5"/>
        <v>7.6036724382278642</v>
      </c>
      <c r="D40" s="446">
        <f t="shared" si="2"/>
        <v>82.312452639555445</v>
      </c>
      <c r="E40" s="447">
        <f t="shared" si="3"/>
        <v>73.417805935311776</v>
      </c>
      <c r="F40" s="466">
        <v>53367</v>
      </c>
      <c r="G40" s="467">
        <v>16229</v>
      </c>
      <c r="H40" s="398">
        <v>5485</v>
      </c>
      <c r="I40" s="398">
        <v>1234</v>
      </c>
      <c r="J40" s="463">
        <v>39105</v>
      </c>
      <c r="K40" s="463">
        <v>11009</v>
      </c>
      <c r="L40" s="463">
        <v>374</v>
      </c>
      <c r="M40" s="463">
        <v>0</v>
      </c>
      <c r="N40" s="398">
        <v>3968</v>
      </c>
      <c r="O40" s="398">
        <v>1876</v>
      </c>
      <c r="P40" s="398">
        <v>4435</v>
      </c>
      <c r="Q40" s="398">
        <v>2110</v>
      </c>
      <c r="R40" s="398">
        <v>0</v>
      </c>
      <c r="S40" s="398">
        <v>0</v>
      </c>
      <c r="T40" s="398">
        <v>0</v>
      </c>
      <c r="U40" s="398">
        <v>0</v>
      </c>
      <c r="V40" s="398">
        <v>0</v>
      </c>
      <c r="W40" s="398">
        <v>0</v>
      </c>
      <c r="X40" s="398">
        <v>0</v>
      </c>
      <c r="Y40" s="401">
        <v>0</v>
      </c>
    </row>
    <row r="41" spans="1:25" x14ac:dyDescent="0.3">
      <c r="A41" s="178" t="s">
        <v>25</v>
      </c>
      <c r="B41" s="228">
        <f t="shared" si="4"/>
        <v>8.617899882015843</v>
      </c>
      <c r="C41" s="229">
        <f t="shared" si="5"/>
        <v>6.7951214512657581</v>
      </c>
      <c r="D41" s="230">
        <f t="shared" si="2"/>
        <v>82.807316666357792</v>
      </c>
      <c r="E41" s="231">
        <f t="shared" si="3"/>
        <v>74.400703760721356</v>
      </c>
      <c r="F41" s="232">
        <v>59330</v>
      </c>
      <c r="G41" s="187">
        <v>19514</v>
      </c>
      <c r="H41" s="187">
        <v>5113</v>
      </c>
      <c r="I41" s="187">
        <v>1326</v>
      </c>
      <c r="J41" s="186">
        <v>44682</v>
      </c>
      <c r="K41" s="186">
        <v>13532</v>
      </c>
      <c r="L41" s="186">
        <v>258</v>
      </c>
      <c r="M41" s="186">
        <v>0</v>
      </c>
      <c r="N41" s="187">
        <v>5043</v>
      </c>
      <c r="O41" s="187">
        <v>2606</v>
      </c>
      <c r="P41" s="187">
        <v>4234</v>
      </c>
      <c r="Q41" s="187">
        <v>2050</v>
      </c>
      <c r="R41" s="187">
        <v>0</v>
      </c>
      <c r="S41" s="187">
        <v>0</v>
      </c>
      <c r="T41" s="187">
        <v>0</v>
      </c>
      <c r="U41" s="187">
        <v>0</v>
      </c>
      <c r="V41" s="187">
        <v>0</v>
      </c>
      <c r="W41" s="187">
        <v>0</v>
      </c>
      <c r="X41" s="187">
        <v>0</v>
      </c>
      <c r="Y41" s="188">
        <v>0</v>
      </c>
    </row>
    <row r="42" spans="1:25" x14ac:dyDescent="0.3">
      <c r="A42" s="189" t="s">
        <v>26</v>
      </c>
      <c r="B42" s="214">
        <f t="shared" si="4"/>
        <v>8.0488799648616425</v>
      </c>
      <c r="C42" s="215">
        <f t="shared" si="5"/>
        <v>6.6504424778761067</v>
      </c>
      <c r="D42" s="216">
        <f t="shared" si="2"/>
        <v>83.325900514579772</v>
      </c>
      <c r="E42" s="217">
        <f t="shared" si="3"/>
        <v>76.802388965255716</v>
      </c>
      <c r="F42" s="218">
        <v>63748</v>
      </c>
      <c r="G42" s="54">
        <v>22600</v>
      </c>
      <c r="H42" s="54">
        <v>5131</v>
      </c>
      <c r="I42" s="54">
        <v>1503</v>
      </c>
      <c r="J42" s="196">
        <v>48579</v>
      </c>
      <c r="K42" s="196">
        <v>16203</v>
      </c>
      <c r="L42" s="196">
        <v>317</v>
      </c>
      <c r="M42" s="196">
        <v>0</v>
      </c>
      <c r="N42" s="54">
        <v>5429</v>
      </c>
      <c r="O42" s="54">
        <v>3018</v>
      </c>
      <c r="P42" s="54">
        <v>4292</v>
      </c>
      <c r="Q42" s="54">
        <v>1876</v>
      </c>
      <c r="R42" s="54">
        <v>0</v>
      </c>
      <c r="S42" s="54">
        <v>0</v>
      </c>
      <c r="T42" s="54">
        <v>0</v>
      </c>
      <c r="U42" s="54">
        <v>0</v>
      </c>
      <c r="V42" s="54">
        <v>0</v>
      </c>
      <c r="W42" s="54">
        <v>0</v>
      </c>
      <c r="X42" s="54">
        <v>0</v>
      </c>
      <c r="Y42" s="197">
        <v>0</v>
      </c>
    </row>
    <row r="43" spans="1:25" x14ac:dyDescent="0.3">
      <c r="A43" s="189" t="s">
        <v>27</v>
      </c>
      <c r="B43" s="214">
        <f t="shared" si="4"/>
        <v>7.6560511335822881</v>
      </c>
      <c r="C43" s="215">
        <f t="shared" si="5"/>
        <v>6.5477716336470495</v>
      </c>
      <c r="D43" s="216">
        <f t="shared" si="2"/>
        <v>82.831462724701154</v>
      </c>
      <c r="E43" s="217">
        <f t="shared" si="3"/>
        <v>77.260080724166301</v>
      </c>
      <c r="F43" s="218">
        <v>71499</v>
      </c>
      <c r="G43" s="54">
        <v>27307</v>
      </c>
      <c r="H43" s="54">
        <v>5474</v>
      </c>
      <c r="I43" s="54">
        <v>1788</v>
      </c>
      <c r="J43" s="196">
        <v>54465</v>
      </c>
      <c r="K43" s="196">
        <v>19716</v>
      </c>
      <c r="L43" s="196">
        <v>271</v>
      </c>
      <c r="M43" s="196">
        <v>0</v>
      </c>
      <c r="N43" s="54">
        <v>6222</v>
      </c>
      <c r="O43" s="54">
        <v>3380</v>
      </c>
      <c r="P43" s="54">
        <v>5067</v>
      </c>
      <c r="Q43" s="54">
        <v>2423</v>
      </c>
      <c r="R43" s="54">
        <v>0</v>
      </c>
      <c r="S43" s="54">
        <v>0</v>
      </c>
      <c r="T43" s="54">
        <v>0</v>
      </c>
      <c r="U43" s="54">
        <v>0</v>
      </c>
      <c r="V43" s="54">
        <v>0</v>
      </c>
      <c r="W43" s="54">
        <v>0</v>
      </c>
      <c r="X43" s="54">
        <v>0</v>
      </c>
      <c r="Y43" s="197">
        <v>0</v>
      </c>
    </row>
    <row r="44" spans="1:25" x14ac:dyDescent="0.3">
      <c r="A44" s="219" t="s">
        <v>28</v>
      </c>
      <c r="B44" s="214">
        <f t="shared" si="4"/>
        <v>6.8929986082860513</v>
      </c>
      <c r="C44" s="215">
        <f t="shared" si="5"/>
        <v>6.4274834997461507</v>
      </c>
      <c r="D44" s="216">
        <f t="shared" si="2"/>
        <v>82.43124360028267</v>
      </c>
      <c r="E44" s="217">
        <f t="shared" si="3"/>
        <v>76.383563625840992</v>
      </c>
      <c r="F44" s="218">
        <v>74728</v>
      </c>
      <c r="G44" s="54">
        <v>29545</v>
      </c>
      <c r="H44" s="54">
        <v>5151</v>
      </c>
      <c r="I44" s="54">
        <v>1899</v>
      </c>
      <c r="J44" s="196">
        <v>57157</v>
      </c>
      <c r="K44" s="196">
        <v>21117</v>
      </c>
      <c r="L44" s="196">
        <v>238</v>
      </c>
      <c r="M44" s="196">
        <v>0</v>
      </c>
      <c r="N44" s="54">
        <v>6360</v>
      </c>
      <c r="O44" s="54">
        <v>3522</v>
      </c>
      <c r="P44" s="54">
        <v>5822</v>
      </c>
      <c r="Q44" s="54">
        <v>3007</v>
      </c>
      <c r="R44" s="54">
        <v>0</v>
      </c>
      <c r="S44" s="54">
        <v>0</v>
      </c>
      <c r="T44" s="54">
        <v>0</v>
      </c>
      <c r="U44" s="54">
        <v>0</v>
      </c>
      <c r="V44" s="54">
        <v>0</v>
      </c>
      <c r="W44" s="54">
        <v>0</v>
      </c>
      <c r="X44" s="54">
        <v>0</v>
      </c>
      <c r="Y44" s="197">
        <v>0</v>
      </c>
    </row>
    <row r="45" spans="1:25" x14ac:dyDescent="0.3">
      <c r="A45" s="219" t="s">
        <v>29</v>
      </c>
      <c r="B45" s="214">
        <f t="shared" si="4"/>
        <v>6.2616009657195519</v>
      </c>
      <c r="C45" s="215">
        <f t="shared" si="5"/>
        <v>5.5709866801338297</v>
      </c>
      <c r="D45" s="216">
        <f t="shared" si="2"/>
        <v>83.728036669213139</v>
      </c>
      <c r="E45" s="217">
        <f t="shared" si="3"/>
        <v>78.640906508005486</v>
      </c>
      <c r="F45" s="218">
        <v>77041</v>
      </c>
      <c r="G45" s="54">
        <v>31682</v>
      </c>
      <c r="H45" s="54">
        <v>4824</v>
      </c>
      <c r="I45" s="54">
        <v>1765</v>
      </c>
      <c r="J45" s="196">
        <v>60280</v>
      </c>
      <c r="K45" s="196">
        <v>23527</v>
      </c>
      <c r="L45" s="196">
        <v>222</v>
      </c>
      <c r="M45" s="196">
        <v>0</v>
      </c>
      <c r="N45" s="54">
        <v>6822</v>
      </c>
      <c r="O45" s="54">
        <v>4042</v>
      </c>
      <c r="P45" s="54">
        <v>4893</v>
      </c>
      <c r="Q45" s="54">
        <v>2348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197">
        <v>0</v>
      </c>
    </row>
    <row r="46" spans="1:25" x14ac:dyDescent="0.3">
      <c r="A46" s="220" t="s">
        <v>30</v>
      </c>
      <c r="B46" s="214">
        <f t="shared" si="4"/>
        <v>5.831629478175838</v>
      </c>
      <c r="C46" s="215">
        <f t="shared" si="5"/>
        <v>5.3217711519615118</v>
      </c>
      <c r="D46" s="216">
        <f t="shared" ref="D46:D59" si="6">J46/(F46-H46-L46-R46-T46-V46)*100</f>
        <v>82.995020028147664</v>
      </c>
      <c r="E46" s="217">
        <f t="shared" ref="E46:E59" si="7">K46/(G46-I46-M46-S46-U46-W46)*100</f>
        <v>77.70145227565007</v>
      </c>
      <c r="F46" s="218">
        <v>78743</v>
      </c>
      <c r="G46" s="54">
        <v>33673</v>
      </c>
      <c r="H46" s="54">
        <v>4592</v>
      </c>
      <c r="I46" s="54">
        <v>1792</v>
      </c>
      <c r="J46" s="196">
        <v>61330</v>
      </c>
      <c r="K46" s="196">
        <v>24772</v>
      </c>
      <c r="L46" s="196">
        <v>255</v>
      </c>
      <c r="M46" s="196">
        <v>0</v>
      </c>
      <c r="N46" s="54">
        <v>8006</v>
      </c>
      <c r="O46" s="54">
        <v>4715</v>
      </c>
      <c r="P46" s="54">
        <v>4560</v>
      </c>
      <c r="Q46" s="54">
        <v>2394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0</v>
      </c>
      <c r="X46" s="54">
        <v>0</v>
      </c>
      <c r="Y46" s="197">
        <v>0</v>
      </c>
    </row>
    <row r="47" spans="1:25" x14ac:dyDescent="0.3">
      <c r="A47" s="220" t="s">
        <v>31</v>
      </c>
      <c r="B47" s="214">
        <f t="shared" si="4"/>
        <v>6.1484830878823855</v>
      </c>
      <c r="C47" s="215">
        <f t="shared" si="5"/>
        <v>5.3784691832067537</v>
      </c>
      <c r="D47" s="216">
        <f t="shared" si="6"/>
        <v>83.143458776523943</v>
      </c>
      <c r="E47" s="217">
        <f t="shared" si="7"/>
        <v>77.03049471862505</v>
      </c>
      <c r="F47" s="218">
        <v>79174</v>
      </c>
      <c r="G47" s="196">
        <v>35419</v>
      </c>
      <c r="H47" s="54">
        <v>4868</v>
      </c>
      <c r="I47" s="54">
        <v>1905</v>
      </c>
      <c r="J47" s="196">
        <v>61596</v>
      </c>
      <c r="K47" s="196">
        <v>25816</v>
      </c>
      <c r="L47" s="196">
        <v>222</v>
      </c>
      <c r="M47" s="196">
        <v>0</v>
      </c>
      <c r="N47" s="54">
        <v>8473</v>
      </c>
      <c r="O47" s="54">
        <v>5384</v>
      </c>
      <c r="P47" s="54">
        <v>4015</v>
      </c>
      <c r="Q47" s="54">
        <v>2314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197">
        <v>0</v>
      </c>
    </row>
    <row r="48" spans="1:25" x14ac:dyDescent="0.3">
      <c r="A48" s="220" t="s">
        <v>32</v>
      </c>
      <c r="B48" s="214">
        <f t="shared" si="4"/>
        <v>5.7112998675464501</v>
      </c>
      <c r="C48" s="215">
        <f t="shared" si="5"/>
        <v>5.0118560034490196</v>
      </c>
      <c r="D48" s="216">
        <f t="shared" si="6"/>
        <v>82.89621799267664</v>
      </c>
      <c r="E48" s="217">
        <f t="shared" si="7"/>
        <v>76.804152955860658</v>
      </c>
      <c r="F48" s="218">
        <v>82293</v>
      </c>
      <c r="G48" s="196">
        <v>37112</v>
      </c>
      <c r="H48" s="54">
        <v>4700</v>
      </c>
      <c r="I48" s="54">
        <v>1860</v>
      </c>
      <c r="J48" s="196">
        <v>64068</v>
      </c>
      <c r="K48" s="196">
        <v>27075</v>
      </c>
      <c r="L48" s="196">
        <v>306</v>
      </c>
      <c r="M48" s="196">
        <v>0</v>
      </c>
      <c r="N48" s="54">
        <v>8323</v>
      </c>
      <c r="O48" s="54">
        <v>5241</v>
      </c>
      <c r="P48" s="54">
        <v>4896</v>
      </c>
      <c r="Q48" s="54">
        <v>2936</v>
      </c>
      <c r="R48" s="54">
        <v>0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197">
        <v>0</v>
      </c>
    </row>
    <row r="49" spans="1:25" x14ac:dyDescent="0.3">
      <c r="A49" s="220" t="s">
        <v>33</v>
      </c>
      <c r="B49" s="214">
        <f t="shared" si="4"/>
        <v>5.4674813369627442</v>
      </c>
      <c r="C49" s="215">
        <f t="shared" si="5"/>
        <v>4.8163680264328379</v>
      </c>
      <c r="D49" s="216">
        <f t="shared" si="6"/>
        <v>80.392278336720025</v>
      </c>
      <c r="E49" s="217">
        <f t="shared" si="7"/>
        <v>74.400534045393869</v>
      </c>
      <c r="F49" s="218">
        <v>85597</v>
      </c>
      <c r="G49" s="196">
        <v>39345</v>
      </c>
      <c r="H49" s="54">
        <v>4680</v>
      </c>
      <c r="I49" s="54">
        <v>1895</v>
      </c>
      <c r="J49" s="196">
        <v>64883</v>
      </c>
      <c r="K49" s="196">
        <v>27863</v>
      </c>
      <c r="L49" s="196">
        <v>209</v>
      </c>
      <c r="M49" s="196">
        <v>0</v>
      </c>
      <c r="N49" s="54">
        <v>10166</v>
      </c>
      <c r="O49" s="54">
        <v>6382</v>
      </c>
      <c r="P49" s="54">
        <v>5659</v>
      </c>
      <c r="Q49" s="54">
        <v>3205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0</v>
      </c>
      <c r="Y49" s="197">
        <v>0</v>
      </c>
    </row>
    <row r="50" spans="1:25" ht="14.25" thickBot="1" x14ac:dyDescent="0.35">
      <c r="A50" s="221" t="s">
        <v>34</v>
      </c>
      <c r="B50" s="222">
        <f t="shared" si="4"/>
        <v>4.8275862068965516</v>
      </c>
      <c r="C50" s="223">
        <f t="shared" si="5"/>
        <v>4.3266669894920344</v>
      </c>
      <c r="D50" s="224">
        <f t="shared" si="6"/>
        <v>75.562258369540501</v>
      </c>
      <c r="E50" s="225">
        <f t="shared" si="7"/>
        <v>68.181703150702262</v>
      </c>
      <c r="F50" s="226">
        <v>87870</v>
      </c>
      <c r="G50" s="208">
        <v>41302</v>
      </c>
      <c r="H50" s="209">
        <v>4242</v>
      </c>
      <c r="I50" s="209">
        <v>1787</v>
      </c>
      <c r="J50" s="208">
        <v>63130</v>
      </c>
      <c r="K50" s="208">
        <v>26942</v>
      </c>
      <c r="L50" s="208">
        <v>81</v>
      </c>
      <c r="M50" s="208">
        <v>0</v>
      </c>
      <c r="N50" s="209">
        <v>13711</v>
      </c>
      <c r="O50" s="209">
        <v>8704</v>
      </c>
      <c r="P50" s="209">
        <v>6706</v>
      </c>
      <c r="Q50" s="209">
        <v>3869</v>
      </c>
      <c r="R50" s="209">
        <v>0</v>
      </c>
      <c r="S50" s="209">
        <v>0</v>
      </c>
      <c r="T50" s="209">
        <v>0</v>
      </c>
      <c r="U50" s="209">
        <v>0</v>
      </c>
      <c r="V50" s="209">
        <v>0</v>
      </c>
      <c r="W50" s="209">
        <v>0</v>
      </c>
      <c r="X50" s="209">
        <v>0</v>
      </c>
      <c r="Y50" s="210">
        <v>0</v>
      </c>
    </row>
    <row r="51" spans="1:25" x14ac:dyDescent="0.3">
      <c r="A51" s="227" t="s">
        <v>35</v>
      </c>
      <c r="B51" s="228">
        <f t="shared" si="4"/>
        <v>7.6555696024722577</v>
      </c>
      <c r="C51" s="229">
        <f t="shared" si="5"/>
        <v>7.3869520193303426</v>
      </c>
      <c r="D51" s="230">
        <f t="shared" si="6"/>
        <v>79.156647200274818</v>
      </c>
      <c r="E51" s="231">
        <f t="shared" si="7"/>
        <v>68.703491700057242</v>
      </c>
      <c r="F51" s="232">
        <v>42714</v>
      </c>
      <c r="G51" s="186">
        <v>17382</v>
      </c>
      <c r="H51" s="187">
        <v>3270</v>
      </c>
      <c r="I51" s="187">
        <v>1284</v>
      </c>
      <c r="J51" s="186">
        <v>27651</v>
      </c>
      <c r="K51" s="186">
        <v>9602</v>
      </c>
      <c r="L51" s="186">
        <v>184</v>
      </c>
      <c r="M51" s="186">
        <v>0</v>
      </c>
      <c r="N51" s="187">
        <v>0</v>
      </c>
      <c r="O51" s="187">
        <v>0</v>
      </c>
      <c r="P51" s="187">
        <v>305</v>
      </c>
      <c r="Q51" s="187">
        <v>176</v>
      </c>
      <c r="R51" s="187">
        <v>3803</v>
      </c>
      <c r="S51" s="187">
        <v>1991</v>
      </c>
      <c r="T51" s="187">
        <v>22</v>
      </c>
      <c r="U51" s="187">
        <v>13</v>
      </c>
      <c r="V51" s="187">
        <v>503</v>
      </c>
      <c r="W51" s="187">
        <v>118</v>
      </c>
      <c r="X51" s="187">
        <v>6976</v>
      </c>
      <c r="Y51" s="188">
        <v>4198</v>
      </c>
    </row>
    <row r="52" spans="1:25" x14ac:dyDescent="0.3">
      <c r="A52" s="233" t="s">
        <v>36</v>
      </c>
      <c r="B52" s="214">
        <f t="shared" si="4"/>
        <v>6.9517154604893623</v>
      </c>
      <c r="C52" s="215">
        <f t="shared" si="5"/>
        <v>7.1317496916724759</v>
      </c>
      <c r="D52" s="216">
        <f t="shared" si="6"/>
        <v>79.08074881251747</v>
      </c>
      <c r="E52" s="217">
        <f t="shared" si="7"/>
        <v>71.082368958475143</v>
      </c>
      <c r="F52" s="218">
        <v>44507</v>
      </c>
      <c r="G52" s="196">
        <v>18649</v>
      </c>
      <c r="H52" s="54">
        <v>3094</v>
      </c>
      <c r="I52" s="54">
        <v>1330</v>
      </c>
      <c r="J52" s="196">
        <v>28303</v>
      </c>
      <c r="K52" s="196">
        <v>10442</v>
      </c>
      <c r="L52" s="196">
        <v>381</v>
      </c>
      <c r="M52" s="196">
        <v>0</v>
      </c>
      <c r="N52" s="54">
        <v>0</v>
      </c>
      <c r="O52" s="54">
        <v>0</v>
      </c>
      <c r="P52" s="54">
        <v>433</v>
      </c>
      <c r="Q52" s="54">
        <v>246</v>
      </c>
      <c r="R52" s="54">
        <v>4728</v>
      </c>
      <c r="S52" s="54">
        <v>2509</v>
      </c>
      <c r="T52" s="54">
        <v>25</v>
      </c>
      <c r="U52" s="54">
        <v>8</v>
      </c>
      <c r="V52" s="54">
        <v>489</v>
      </c>
      <c r="W52" s="54">
        <v>112</v>
      </c>
      <c r="X52" s="54">
        <v>7054</v>
      </c>
      <c r="Y52" s="197">
        <v>4002</v>
      </c>
    </row>
    <row r="53" spans="1:25" x14ac:dyDescent="0.3">
      <c r="A53" s="233" t="s">
        <v>37</v>
      </c>
      <c r="B53" s="214">
        <f t="shared" si="4"/>
        <v>6.5604159602125014</v>
      </c>
      <c r="C53" s="215">
        <f t="shared" si="5"/>
        <v>6.3637770099530711</v>
      </c>
      <c r="D53" s="216">
        <f t="shared" si="6"/>
        <v>78.464867327183697</v>
      </c>
      <c r="E53" s="217">
        <f t="shared" si="7"/>
        <v>70.281522601110225</v>
      </c>
      <c r="F53" s="218">
        <v>44235</v>
      </c>
      <c r="G53" s="196">
        <v>19391</v>
      </c>
      <c r="H53" s="54">
        <v>2902</v>
      </c>
      <c r="I53" s="54">
        <v>1234</v>
      </c>
      <c r="J53" s="196">
        <v>27560</v>
      </c>
      <c r="K53" s="196">
        <v>10635</v>
      </c>
      <c r="L53" s="196">
        <v>372</v>
      </c>
      <c r="M53" s="196">
        <v>0</v>
      </c>
      <c r="N53" s="54">
        <v>0</v>
      </c>
      <c r="O53" s="54">
        <v>0</v>
      </c>
      <c r="P53" s="54">
        <v>487</v>
      </c>
      <c r="Q53" s="54">
        <v>304</v>
      </c>
      <c r="R53" s="54">
        <v>5293</v>
      </c>
      <c r="S53" s="54">
        <v>2858</v>
      </c>
      <c r="T53" s="54">
        <v>18</v>
      </c>
      <c r="U53" s="54">
        <v>7</v>
      </c>
      <c r="V53" s="54">
        <v>526</v>
      </c>
      <c r="W53" s="54">
        <v>160</v>
      </c>
      <c r="X53" s="54">
        <v>7077</v>
      </c>
      <c r="Y53" s="197">
        <v>4193</v>
      </c>
    </row>
    <row r="54" spans="1:25" x14ac:dyDescent="0.3">
      <c r="A54" s="234" t="s">
        <v>61</v>
      </c>
      <c r="B54" s="235">
        <f t="shared" si="4"/>
        <v>6.6000761461109487</v>
      </c>
      <c r="C54" s="236">
        <f t="shared" si="5"/>
        <v>6.381136687716439</v>
      </c>
      <c r="D54" s="237">
        <f t="shared" si="6"/>
        <v>77.503213826596195</v>
      </c>
      <c r="E54" s="238">
        <f t="shared" si="7"/>
        <v>69.949894514767934</v>
      </c>
      <c r="F54" s="239">
        <v>44651</v>
      </c>
      <c r="G54" s="240">
        <v>19636</v>
      </c>
      <c r="H54" s="241">
        <v>2947</v>
      </c>
      <c r="I54" s="241">
        <v>1253</v>
      </c>
      <c r="J54" s="240">
        <v>27130</v>
      </c>
      <c r="K54" s="240">
        <v>10610</v>
      </c>
      <c r="L54" s="240">
        <v>350</v>
      </c>
      <c r="M54" s="240">
        <v>0</v>
      </c>
      <c r="N54" s="241">
        <v>0</v>
      </c>
      <c r="O54" s="241">
        <v>0</v>
      </c>
      <c r="P54" s="241">
        <v>425</v>
      </c>
      <c r="Q54" s="241">
        <v>247</v>
      </c>
      <c r="R54" s="241">
        <v>5822</v>
      </c>
      <c r="S54" s="241">
        <v>3091</v>
      </c>
      <c r="T54" s="241">
        <v>23</v>
      </c>
      <c r="U54" s="241">
        <v>5</v>
      </c>
      <c r="V54" s="241">
        <v>504</v>
      </c>
      <c r="W54" s="241">
        <v>119</v>
      </c>
      <c r="X54" s="241">
        <v>7450</v>
      </c>
      <c r="Y54" s="242">
        <v>4311</v>
      </c>
    </row>
    <row r="55" spans="1:25" x14ac:dyDescent="0.3">
      <c r="A55" s="234">
        <v>2015</v>
      </c>
      <c r="B55" s="235">
        <f t="shared" si="4"/>
        <v>6.7573716781943931</v>
      </c>
      <c r="C55" s="236">
        <f t="shared" si="5"/>
        <v>6.0314372023961909</v>
      </c>
      <c r="D55" s="237">
        <f t="shared" si="6"/>
        <v>77.757030823590242</v>
      </c>
      <c r="E55" s="238">
        <f t="shared" si="7"/>
        <v>70.87410520785447</v>
      </c>
      <c r="F55" s="239">
        <f t="shared" ref="F55:G58" si="8">H55+J55+L55+N55+P55+R55+T55+V55+X55</f>
        <v>43952</v>
      </c>
      <c r="G55" s="240">
        <f t="shared" si="8"/>
        <v>19531</v>
      </c>
      <c r="H55" s="241">
        <v>2970</v>
      </c>
      <c r="I55" s="241">
        <v>1178</v>
      </c>
      <c r="J55" s="240">
        <v>27068</v>
      </c>
      <c r="K55" s="240">
        <v>10792</v>
      </c>
      <c r="L55" s="240">
        <v>147</v>
      </c>
      <c r="M55" s="240">
        <v>0</v>
      </c>
      <c r="N55" s="241">
        <v>0</v>
      </c>
      <c r="O55" s="241">
        <v>0</v>
      </c>
      <c r="P55" s="241">
        <v>331</v>
      </c>
      <c r="Q55" s="241">
        <v>182</v>
      </c>
      <c r="R55" s="241">
        <v>5539</v>
      </c>
      <c r="S55" s="241">
        <v>2989</v>
      </c>
      <c r="T55" s="241">
        <v>15</v>
      </c>
      <c r="U55" s="241">
        <v>6</v>
      </c>
      <c r="V55" s="241">
        <v>470</v>
      </c>
      <c r="W55" s="241">
        <v>131</v>
      </c>
      <c r="X55" s="241">
        <v>7412</v>
      </c>
      <c r="Y55" s="242">
        <v>4253</v>
      </c>
    </row>
    <row r="56" spans="1:25" x14ac:dyDescent="0.3">
      <c r="A56" s="233">
        <v>2016</v>
      </c>
      <c r="B56" s="214">
        <f t="shared" si="4"/>
        <v>6.4110299211190807</v>
      </c>
      <c r="C56" s="215">
        <f t="shared" si="5"/>
        <v>5.8873464496155004</v>
      </c>
      <c r="D56" s="216">
        <f t="shared" si="6"/>
        <v>78.28851540616246</v>
      </c>
      <c r="E56" s="217">
        <f t="shared" si="7"/>
        <v>72.364582011924398</v>
      </c>
      <c r="F56" s="218">
        <f t="shared" si="8"/>
        <v>44751</v>
      </c>
      <c r="G56" s="196">
        <f t="shared" si="8"/>
        <v>20026</v>
      </c>
      <c r="H56" s="54">
        <v>2869</v>
      </c>
      <c r="I56" s="54">
        <v>1179</v>
      </c>
      <c r="J56" s="196">
        <v>27949</v>
      </c>
      <c r="K56" s="196">
        <v>11409</v>
      </c>
      <c r="L56" s="196">
        <v>162</v>
      </c>
      <c r="M56" s="196">
        <v>0</v>
      </c>
      <c r="N56" s="54">
        <v>0</v>
      </c>
      <c r="O56" s="54">
        <v>0</v>
      </c>
      <c r="P56" s="54">
        <v>404</v>
      </c>
      <c r="Q56" s="54">
        <v>233</v>
      </c>
      <c r="R56" s="54">
        <v>5559</v>
      </c>
      <c r="S56" s="54">
        <v>2942</v>
      </c>
      <c r="T56" s="54">
        <v>14</v>
      </c>
      <c r="U56" s="54">
        <v>4</v>
      </c>
      <c r="V56" s="54">
        <v>447</v>
      </c>
      <c r="W56" s="54">
        <v>135</v>
      </c>
      <c r="X56" s="54">
        <v>7347</v>
      </c>
      <c r="Y56" s="197">
        <v>4124</v>
      </c>
    </row>
    <row r="57" spans="1:25" x14ac:dyDescent="0.3">
      <c r="A57" s="234">
        <v>2017</v>
      </c>
      <c r="B57" s="235">
        <f t="shared" si="4"/>
        <v>6.248236647351173</v>
      </c>
      <c r="C57" s="236">
        <f t="shared" si="5"/>
        <v>5.6873624796709077</v>
      </c>
      <c r="D57" s="237">
        <f t="shared" si="6"/>
        <v>77.745237573899715</v>
      </c>
      <c r="E57" s="238">
        <f t="shared" si="7"/>
        <v>71.28859308559808</v>
      </c>
      <c r="F57" s="239">
        <f t="shared" si="8"/>
        <v>46077</v>
      </c>
      <c r="G57" s="240">
        <f t="shared" si="8"/>
        <v>20906</v>
      </c>
      <c r="H57" s="241">
        <v>2879</v>
      </c>
      <c r="I57" s="241">
        <v>1189</v>
      </c>
      <c r="J57" s="240">
        <v>28405</v>
      </c>
      <c r="K57" s="240">
        <v>11568</v>
      </c>
      <c r="L57" s="240">
        <v>145</v>
      </c>
      <c r="M57" s="240">
        <v>0</v>
      </c>
      <c r="N57" s="241">
        <v>0</v>
      </c>
      <c r="O57" s="241">
        <v>0</v>
      </c>
      <c r="P57" s="241">
        <v>574</v>
      </c>
      <c r="Q57" s="241">
        <v>338</v>
      </c>
      <c r="R57" s="241">
        <v>6011</v>
      </c>
      <c r="S57" s="241">
        <v>3326</v>
      </c>
      <c r="T57" s="241">
        <v>17</v>
      </c>
      <c r="U57" s="241">
        <v>4</v>
      </c>
      <c r="V57" s="241">
        <v>489</v>
      </c>
      <c r="W57" s="241">
        <v>160</v>
      </c>
      <c r="X57" s="241">
        <v>7557</v>
      </c>
      <c r="Y57" s="242">
        <v>4321</v>
      </c>
    </row>
    <row r="58" spans="1:25" x14ac:dyDescent="0.3">
      <c r="A58" s="234">
        <v>2018</v>
      </c>
      <c r="B58" s="235">
        <f t="shared" si="4"/>
        <v>5.8086307275232212</v>
      </c>
      <c r="C58" s="236">
        <f t="shared" si="5"/>
        <v>5.1772182840381324</v>
      </c>
      <c r="D58" s="237">
        <f t="shared" si="6"/>
        <v>78.873755745424816</v>
      </c>
      <c r="E58" s="238">
        <f t="shared" si="7"/>
        <v>72.945968306497804</v>
      </c>
      <c r="F58" s="239">
        <f t="shared" si="8"/>
        <v>45002</v>
      </c>
      <c r="G58" s="240">
        <f t="shared" si="8"/>
        <v>20455</v>
      </c>
      <c r="H58" s="241">
        <v>2614</v>
      </c>
      <c r="I58" s="241">
        <v>1059</v>
      </c>
      <c r="J58" s="240">
        <v>27971</v>
      </c>
      <c r="K58" s="240">
        <v>11462</v>
      </c>
      <c r="L58" s="240">
        <v>145</v>
      </c>
      <c r="M58" s="240">
        <v>0</v>
      </c>
      <c r="N58" s="241">
        <v>0</v>
      </c>
      <c r="O58" s="241">
        <v>0</v>
      </c>
      <c r="P58" s="241">
        <v>385</v>
      </c>
      <c r="Q58" s="241">
        <v>234</v>
      </c>
      <c r="R58" s="241">
        <v>6285</v>
      </c>
      <c r="S58" s="241">
        <v>3523</v>
      </c>
      <c r="T58" s="241">
        <v>11</v>
      </c>
      <c r="U58" s="241">
        <v>6</v>
      </c>
      <c r="V58" s="241">
        <v>484</v>
      </c>
      <c r="W58" s="241">
        <v>154</v>
      </c>
      <c r="X58" s="241">
        <v>7107</v>
      </c>
      <c r="Y58" s="242">
        <v>4017</v>
      </c>
    </row>
    <row r="59" spans="1:25" ht="14.25" thickBot="1" x14ac:dyDescent="0.35">
      <c r="A59" s="234">
        <v>2019</v>
      </c>
      <c r="B59" s="235">
        <f t="shared" si="4"/>
        <v>6.2116295386774256</v>
      </c>
      <c r="C59" s="236">
        <f t="shared" si="5"/>
        <v>5.396659210964641</v>
      </c>
      <c r="D59" s="237">
        <f t="shared" si="6"/>
        <v>79.850275355667733</v>
      </c>
      <c r="E59" s="238">
        <f t="shared" si="7"/>
        <v>73.849520499452908</v>
      </c>
      <c r="F59" s="239">
        <v>45608</v>
      </c>
      <c r="G59" s="240">
        <v>21013</v>
      </c>
      <c r="H59" s="241">
        <v>2833</v>
      </c>
      <c r="I59" s="241">
        <v>1134</v>
      </c>
      <c r="J59" s="240">
        <v>27839</v>
      </c>
      <c r="K59" s="240">
        <v>11474</v>
      </c>
      <c r="L59" s="240">
        <v>163</v>
      </c>
      <c r="M59" s="240">
        <v>0</v>
      </c>
      <c r="N59" s="241">
        <v>0</v>
      </c>
      <c r="O59" s="241">
        <v>0</v>
      </c>
      <c r="P59" s="241">
        <v>643</v>
      </c>
      <c r="Q59" s="241">
        <v>364</v>
      </c>
      <c r="R59" s="241">
        <v>7152</v>
      </c>
      <c r="S59" s="241">
        <v>4145</v>
      </c>
      <c r="T59" s="241">
        <v>5</v>
      </c>
      <c r="U59" s="241">
        <v>2</v>
      </c>
      <c r="V59" s="241">
        <v>591</v>
      </c>
      <c r="W59" s="241">
        <v>195</v>
      </c>
      <c r="X59" s="241">
        <v>6382</v>
      </c>
      <c r="Y59" s="242">
        <v>3699</v>
      </c>
    </row>
    <row r="60" spans="1:25" x14ac:dyDescent="0.3">
      <c r="A60" s="578">
        <v>2020</v>
      </c>
      <c r="B60" s="582">
        <f t="shared" ref="B60" si="9">H60/F60*100</f>
        <v>6.3885045236828102</v>
      </c>
      <c r="C60" s="577">
        <f t="shared" ref="C60" si="10">I60/G60*100</f>
        <v>5.1721772533955273</v>
      </c>
      <c r="D60" s="576">
        <f t="shared" ref="D60" si="11">J60/(F60-H60-L60-R60-T60-V60)*100</f>
        <v>80.17614907535895</v>
      </c>
      <c r="E60" s="583">
        <f t="shared" ref="E60" si="12">K60/(G60-I60-M60-S60-U60-W60)*100</f>
        <v>73.948047046984087</v>
      </c>
      <c r="F60" s="581">
        <v>46975</v>
      </c>
      <c r="G60" s="267">
        <v>21867</v>
      </c>
      <c r="H60" s="263">
        <v>3001</v>
      </c>
      <c r="I60" s="263">
        <v>1131</v>
      </c>
      <c r="J60" s="267">
        <v>28311</v>
      </c>
      <c r="K60" s="267">
        <v>11757</v>
      </c>
      <c r="L60" s="267">
        <v>135</v>
      </c>
      <c r="M60" s="267">
        <v>0</v>
      </c>
      <c r="N60" s="263">
        <v>0</v>
      </c>
      <c r="O60" s="263">
        <v>0</v>
      </c>
      <c r="P60" s="263">
        <v>658</v>
      </c>
      <c r="Q60" s="263">
        <v>428</v>
      </c>
      <c r="R60" s="263">
        <v>8022</v>
      </c>
      <c r="S60" s="263">
        <v>4661</v>
      </c>
      <c r="T60" s="263">
        <v>21</v>
      </c>
      <c r="U60" s="263">
        <v>11</v>
      </c>
      <c r="V60" s="263">
        <v>485</v>
      </c>
      <c r="W60" s="263">
        <v>165</v>
      </c>
      <c r="X60" s="263">
        <v>6342</v>
      </c>
      <c r="Y60" s="266">
        <v>3714</v>
      </c>
    </row>
    <row r="61" spans="1:25" x14ac:dyDescent="0.3">
      <c r="A61" s="579">
        <v>2021</v>
      </c>
      <c r="B61" s="214">
        <f t="shared" ref="B61" si="13">H61/F61*100</f>
        <v>6.4188675144006089</v>
      </c>
      <c r="C61" s="215">
        <f t="shared" ref="C61" si="14">I61/G61*100</f>
        <v>5.5226641998149866</v>
      </c>
      <c r="D61" s="216">
        <f t="shared" ref="D61" si="15">J61/(F61-H61-L61-R61-T61-V61)*100</f>
        <v>82.644915967606167</v>
      </c>
      <c r="E61" s="217">
        <f t="shared" ref="E61" si="16">K61/(G61-I61-M61-S61-U61-W61)*100</f>
        <v>77.506237604759775</v>
      </c>
      <c r="F61" s="218">
        <v>46005</v>
      </c>
      <c r="G61" s="196">
        <v>21620</v>
      </c>
      <c r="H61" s="54">
        <v>2953</v>
      </c>
      <c r="I61" s="54">
        <v>1194</v>
      </c>
      <c r="J61" s="196">
        <v>28472</v>
      </c>
      <c r="K61" s="196">
        <v>12115</v>
      </c>
      <c r="L61" s="196">
        <v>128</v>
      </c>
      <c r="M61" s="196">
        <v>0</v>
      </c>
      <c r="N61" s="54">
        <v>0</v>
      </c>
      <c r="O61" s="54">
        <v>0</v>
      </c>
      <c r="P61" s="54">
        <v>580</v>
      </c>
      <c r="Q61" s="54">
        <v>371</v>
      </c>
      <c r="R61" s="54">
        <v>7922</v>
      </c>
      <c r="S61" s="54">
        <v>4618</v>
      </c>
      <c r="T61" s="54">
        <v>11</v>
      </c>
      <c r="U61" s="54">
        <v>3</v>
      </c>
      <c r="V61" s="54">
        <v>540</v>
      </c>
      <c r="W61" s="54">
        <v>174</v>
      </c>
      <c r="X61" s="54">
        <v>5399</v>
      </c>
      <c r="Y61" s="197">
        <v>3145</v>
      </c>
    </row>
    <row r="62" spans="1:25" x14ac:dyDescent="0.3">
      <c r="A62" s="579">
        <v>2022</v>
      </c>
      <c r="B62" s="214">
        <f t="shared" ref="B62:B63" si="17">H62/F62*100</f>
        <v>6.0839619547392587</v>
      </c>
      <c r="C62" s="215">
        <f t="shared" ref="C62:C63" si="18">I62/G62*100</f>
        <v>5.210770343272789</v>
      </c>
      <c r="D62" s="216">
        <f t="shared" ref="D62:D63" si="19">J62/(F62-H62-L62-R62-T62-V62)*100</f>
        <v>83.081528338651836</v>
      </c>
      <c r="E62" s="217">
        <f t="shared" ref="E62:E63" si="20">K62/(G62-I62-M62-S62-U62-W62)*100</f>
        <v>78.433779305265745</v>
      </c>
      <c r="F62" s="218">
        <v>48784</v>
      </c>
      <c r="G62" s="196">
        <v>23509</v>
      </c>
      <c r="H62" s="54">
        <v>2968</v>
      </c>
      <c r="I62" s="54">
        <v>1225</v>
      </c>
      <c r="J62" s="196">
        <v>29420</v>
      </c>
      <c r="K62" s="196">
        <v>12780</v>
      </c>
      <c r="L62" s="196">
        <v>125</v>
      </c>
      <c r="M62" s="196">
        <v>0</v>
      </c>
      <c r="N62" s="54">
        <v>0</v>
      </c>
      <c r="O62" s="54">
        <v>0</v>
      </c>
      <c r="P62" s="54">
        <v>602</v>
      </c>
      <c r="Q62" s="54">
        <v>364</v>
      </c>
      <c r="R62" s="54">
        <v>9757</v>
      </c>
      <c r="S62" s="54">
        <v>5845</v>
      </c>
      <c r="T62" s="54">
        <v>10</v>
      </c>
      <c r="U62" s="54">
        <v>3</v>
      </c>
      <c r="V62" s="54">
        <v>513</v>
      </c>
      <c r="W62" s="54">
        <v>142</v>
      </c>
      <c r="X62" s="54">
        <v>5389</v>
      </c>
      <c r="Y62" s="197">
        <v>3150</v>
      </c>
    </row>
    <row r="63" spans="1:25" ht="14.25" thickBot="1" x14ac:dyDescent="0.35">
      <c r="A63" s="580">
        <v>2023</v>
      </c>
      <c r="B63" s="444">
        <f t="shared" si="17"/>
        <v>6.7472947167409298</v>
      </c>
      <c r="C63" s="445">
        <f t="shared" si="18"/>
        <v>5.832724912793056</v>
      </c>
      <c r="D63" s="446">
        <f t="shared" si="19"/>
        <v>81.853604230448099</v>
      </c>
      <c r="E63" s="447">
        <f t="shared" si="20"/>
        <v>77.447438554930415</v>
      </c>
      <c r="F63" s="468">
        <v>50272</v>
      </c>
      <c r="G63" s="463">
        <v>24654</v>
      </c>
      <c r="H63" s="398">
        <v>3392</v>
      </c>
      <c r="I63" s="398">
        <v>1438</v>
      </c>
      <c r="J63" s="463">
        <v>29410</v>
      </c>
      <c r="K63" s="463">
        <v>13077</v>
      </c>
      <c r="L63" s="463">
        <v>113</v>
      </c>
      <c r="M63" s="463">
        <v>0</v>
      </c>
      <c r="N63" s="398">
        <v>0</v>
      </c>
      <c r="O63" s="398">
        <v>0</v>
      </c>
      <c r="P63" s="398">
        <v>667</v>
      </c>
      <c r="Q63" s="398">
        <v>382</v>
      </c>
      <c r="R63" s="398">
        <v>10337</v>
      </c>
      <c r="S63" s="398">
        <v>6155</v>
      </c>
      <c r="T63" s="398">
        <v>8</v>
      </c>
      <c r="U63" s="398">
        <v>7</v>
      </c>
      <c r="V63" s="398">
        <v>492</v>
      </c>
      <c r="W63" s="398">
        <v>169</v>
      </c>
      <c r="X63" s="398">
        <v>5853</v>
      </c>
      <c r="Y63" s="401">
        <v>3426</v>
      </c>
    </row>
    <row r="64" spans="1:25" s="1" customFormat="1" x14ac:dyDescent="0.3">
      <c r="A64" s="540"/>
      <c r="B64" s="574"/>
      <c r="C64" s="574"/>
      <c r="D64" s="574"/>
      <c r="E64" s="574"/>
      <c r="F64" s="575"/>
      <c r="G64" s="575"/>
      <c r="H64" s="575"/>
      <c r="I64" s="575"/>
      <c r="J64" s="575"/>
      <c r="K64" s="575"/>
      <c r="L64" s="575"/>
      <c r="M64" s="575"/>
      <c r="N64" s="575"/>
      <c r="O64" s="575"/>
      <c r="P64" s="575"/>
      <c r="Q64" s="575"/>
      <c r="R64" s="575"/>
      <c r="S64" s="575"/>
      <c r="T64" s="575"/>
      <c r="U64" s="575"/>
      <c r="V64" s="575"/>
      <c r="W64" s="575"/>
      <c r="X64" s="575"/>
      <c r="Y64" s="575"/>
    </row>
    <row r="65" spans="1:25" x14ac:dyDescent="0.3">
      <c r="A65" s="81" t="s">
        <v>117</v>
      </c>
      <c r="B65" s="79"/>
      <c r="C65" s="79"/>
      <c r="D65" s="79"/>
      <c r="E65" s="79"/>
      <c r="F65" s="243"/>
      <c r="G65" s="243"/>
      <c r="H65" s="244"/>
      <c r="I65" s="244"/>
      <c r="J65" s="243"/>
      <c r="K65" s="243"/>
      <c r="L65" s="243"/>
      <c r="M65" s="243"/>
      <c r="N65" s="7"/>
      <c r="O65" s="7"/>
      <c r="P65" s="245"/>
      <c r="Q65" s="245"/>
      <c r="R65" s="245"/>
      <c r="S65" s="245"/>
      <c r="T65" s="245"/>
      <c r="U65" s="245"/>
      <c r="V65" s="245"/>
      <c r="W65" s="245"/>
      <c r="X65" s="245"/>
      <c r="Y65" s="245"/>
    </row>
    <row r="66" spans="1:25" x14ac:dyDescent="0.3">
      <c r="A66" s="78" t="s">
        <v>209</v>
      </c>
      <c r="B66" s="80"/>
      <c r="C66" s="79"/>
      <c r="D66" s="79"/>
      <c r="E66" s="79"/>
      <c r="F66" s="243"/>
      <c r="G66" s="243"/>
      <c r="H66" s="244"/>
      <c r="I66" s="244"/>
      <c r="J66" s="243"/>
      <c r="K66" s="243"/>
      <c r="L66" s="243"/>
      <c r="M66" s="243"/>
      <c r="N66" s="7"/>
      <c r="O66" s="7"/>
      <c r="P66" s="245"/>
      <c r="Q66" s="245"/>
      <c r="R66" s="245"/>
      <c r="S66" s="245"/>
      <c r="T66" s="245"/>
      <c r="U66" s="245"/>
      <c r="V66" s="245"/>
      <c r="W66" s="245"/>
      <c r="X66" s="245"/>
      <c r="Y66" s="245"/>
    </row>
    <row r="67" spans="1:25" x14ac:dyDescent="0.3">
      <c r="A67" s="77" t="s">
        <v>109</v>
      </c>
      <c r="B67" s="62"/>
      <c r="C67" s="69"/>
      <c r="D67" s="69"/>
      <c r="E67" s="69"/>
      <c r="F67" s="69"/>
      <c r="G67" s="62"/>
      <c r="H67" s="62"/>
      <c r="I67" s="69"/>
      <c r="J67" s="69"/>
      <c r="K67" s="62"/>
      <c r="L67" s="62"/>
      <c r="M67" s="246"/>
      <c r="N67" s="7"/>
      <c r="O67" s="7"/>
    </row>
    <row r="68" spans="1:25" x14ac:dyDescent="0.3">
      <c r="A68" s="77" t="s">
        <v>114</v>
      </c>
      <c r="B68" s="62"/>
      <c r="C68" s="69"/>
      <c r="D68" s="69"/>
      <c r="E68" s="69"/>
      <c r="F68" s="69"/>
      <c r="G68" s="62"/>
      <c r="H68" s="62"/>
      <c r="I68" s="69"/>
      <c r="J68" s="69"/>
      <c r="K68" s="62"/>
      <c r="L68" s="62"/>
      <c r="M68" s="246"/>
      <c r="N68" s="7"/>
      <c r="O68" s="7"/>
    </row>
    <row r="69" spans="1:25" ht="17.25" customHeight="1" x14ac:dyDescent="0.3">
      <c r="A69" s="76" t="s">
        <v>113</v>
      </c>
      <c r="B69" s="62"/>
      <c r="C69" s="62"/>
      <c r="D69" s="62"/>
      <c r="E69" s="62"/>
      <c r="F69" s="69"/>
      <c r="G69" s="69"/>
      <c r="H69" s="69"/>
      <c r="I69" s="69"/>
      <c r="J69" s="69"/>
      <c r="K69" s="69"/>
      <c r="L69" s="69"/>
      <c r="M69" s="69"/>
      <c r="N69" s="7"/>
      <c r="O69" s="7"/>
    </row>
    <row r="70" spans="1:25" x14ac:dyDescent="0.3">
      <c r="A70" s="76" t="s">
        <v>116</v>
      </c>
      <c r="B70" s="62"/>
      <c r="C70" s="62"/>
      <c r="D70" s="62"/>
      <c r="E70" s="62"/>
      <c r="F70" s="69"/>
      <c r="G70" s="69"/>
      <c r="H70" s="69"/>
      <c r="I70" s="69"/>
      <c r="J70" s="69"/>
      <c r="K70" s="69"/>
      <c r="L70" s="69"/>
      <c r="M70" s="69"/>
      <c r="N70" s="7"/>
      <c r="O70" s="7"/>
    </row>
    <row r="71" spans="1:25" x14ac:dyDescent="0.3">
      <c r="A71" s="78" t="s">
        <v>115</v>
      </c>
      <c r="B71" s="80"/>
      <c r="C71" s="79"/>
      <c r="D71" s="79"/>
      <c r="E71" s="79"/>
      <c r="F71" s="243"/>
      <c r="G71" s="243"/>
      <c r="H71" s="244"/>
      <c r="I71" s="244"/>
      <c r="J71" s="243"/>
      <c r="K71" s="243"/>
      <c r="L71" s="243"/>
      <c r="M71" s="69"/>
      <c r="N71" s="7"/>
      <c r="O71" s="7"/>
    </row>
    <row r="72" spans="1:25" x14ac:dyDescent="0.3">
      <c r="A72" s="77" t="s">
        <v>109</v>
      </c>
      <c r="B72" s="62"/>
      <c r="C72" s="69"/>
      <c r="D72" s="69"/>
      <c r="E72" s="69"/>
      <c r="F72" s="69"/>
      <c r="G72" s="62"/>
      <c r="H72" s="62"/>
      <c r="I72" s="69"/>
      <c r="J72" s="69"/>
      <c r="K72" s="62"/>
      <c r="L72" s="62"/>
      <c r="M72" s="69"/>
      <c r="N72" s="7"/>
      <c r="O72" s="7"/>
    </row>
    <row r="73" spans="1:25" x14ac:dyDescent="0.3">
      <c r="A73" s="77" t="s">
        <v>114</v>
      </c>
      <c r="B73" s="62"/>
      <c r="C73" s="69"/>
      <c r="D73" s="69"/>
      <c r="E73" s="69"/>
      <c r="F73" s="69"/>
      <c r="G73" s="62"/>
      <c r="H73" s="62"/>
      <c r="I73" s="69"/>
      <c r="J73" s="69"/>
      <c r="K73" s="62"/>
      <c r="L73" s="62"/>
      <c r="M73" s="69"/>
      <c r="N73" s="7"/>
      <c r="O73" s="7"/>
    </row>
    <row r="74" spans="1:25" x14ac:dyDescent="0.3">
      <c r="A74" s="76" t="s">
        <v>113</v>
      </c>
      <c r="B74" s="62"/>
      <c r="C74" s="62"/>
      <c r="D74" s="62"/>
      <c r="E74" s="62"/>
      <c r="F74" s="69"/>
      <c r="G74" s="69"/>
      <c r="H74" s="69"/>
      <c r="I74" s="69"/>
      <c r="J74" s="69"/>
      <c r="K74" s="69"/>
      <c r="L74" s="69"/>
      <c r="M74" s="69"/>
      <c r="N74" s="7"/>
      <c r="O74" s="7"/>
    </row>
    <row r="75" spans="1:25" x14ac:dyDescent="0.3">
      <c r="A75" s="76" t="s">
        <v>106</v>
      </c>
      <c r="B75" s="62"/>
      <c r="C75" s="62"/>
      <c r="D75" s="62"/>
      <c r="E75" s="62"/>
      <c r="F75" s="69"/>
      <c r="G75" s="69"/>
      <c r="H75" s="69"/>
      <c r="I75" s="69"/>
      <c r="J75" s="69"/>
      <c r="K75" s="69"/>
      <c r="L75" s="69"/>
      <c r="M75" s="69"/>
      <c r="N75" s="7"/>
      <c r="O75" s="7"/>
    </row>
    <row r="76" spans="1:25" x14ac:dyDescent="0.3">
      <c r="A76" s="78" t="s">
        <v>112</v>
      </c>
      <c r="B76" s="80"/>
      <c r="C76" s="79"/>
      <c r="D76" s="79"/>
      <c r="E76" s="79"/>
      <c r="F76" s="243"/>
      <c r="G76" s="243"/>
      <c r="H76" s="244"/>
      <c r="I76" s="244"/>
      <c r="J76" s="243"/>
      <c r="K76" s="243"/>
      <c r="L76" s="243"/>
      <c r="M76" s="69"/>
      <c r="N76" s="7"/>
      <c r="O76" s="7"/>
    </row>
    <row r="77" spans="1:25" ht="24.75" customHeight="1" x14ac:dyDescent="0.3">
      <c r="A77" s="77" t="s">
        <v>109</v>
      </c>
      <c r="B77" s="62"/>
      <c r="C77" s="69"/>
      <c r="D77" s="69"/>
      <c r="E77" s="69"/>
      <c r="F77" s="69"/>
      <c r="G77" s="62"/>
      <c r="H77" s="62"/>
      <c r="I77" s="69"/>
      <c r="J77" s="69"/>
      <c r="K77" s="62"/>
      <c r="L77" s="62"/>
      <c r="M77" s="69"/>
      <c r="N77" s="7"/>
      <c r="O77" s="7"/>
    </row>
    <row r="78" spans="1:25" x14ac:dyDescent="0.3">
      <c r="A78" s="77" t="s">
        <v>108</v>
      </c>
      <c r="B78" s="62"/>
      <c r="C78" s="69"/>
      <c r="D78" s="69"/>
      <c r="E78" s="69"/>
      <c r="F78" s="69"/>
      <c r="G78" s="62"/>
      <c r="H78" s="62"/>
      <c r="I78" s="69"/>
      <c r="J78" s="69"/>
      <c r="K78" s="62"/>
      <c r="L78" s="62"/>
      <c r="M78" s="69"/>
      <c r="N78" s="7"/>
      <c r="O78" s="7"/>
    </row>
    <row r="79" spans="1:25" x14ac:dyDescent="0.3">
      <c r="A79" s="76" t="s">
        <v>111</v>
      </c>
      <c r="B79" s="62"/>
      <c r="C79" s="62"/>
      <c r="D79" s="62"/>
      <c r="E79" s="62"/>
      <c r="F79" s="69"/>
      <c r="G79" s="69"/>
      <c r="H79" s="69"/>
      <c r="I79" s="69"/>
      <c r="J79" s="69"/>
      <c r="K79" s="69"/>
      <c r="L79" s="69"/>
      <c r="M79" s="69"/>
      <c r="N79" s="7"/>
      <c r="O79" s="7"/>
    </row>
    <row r="80" spans="1:25" x14ac:dyDescent="0.3">
      <c r="A80" s="76" t="s">
        <v>106</v>
      </c>
      <c r="B80" s="62"/>
      <c r="C80" s="62"/>
      <c r="D80" s="62"/>
      <c r="E80" s="62"/>
      <c r="F80" s="69"/>
      <c r="G80" s="69"/>
      <c r="H80" s="69"/>
      <c r="I80" s="69"/>
      <c r="J80" s="69"/>
      <c r="K80" s="69"/>
      <c r="L80" s="69"/>
      <c r="M80" s="69"/>
      <c r="N80" s="7"/>
      <c r="O80" s="7"/>
    </row>
    <row r="81" spans="1:15" x14ac:dyDescent="0.3">
      <c r="A81" s="78" t="s">
        <v>110</v>
      </c>
      <c r="B81" s="62"/>
      <c r="C81" s="62"/>
      <c r="D81" s="62"/>
      <c r="E81" s="62"/>
      <c r="F81" s="69"/>
      <c r="G81" s="69"/>
      <c r="H81" s="69"/>
      <c r="I81" s="69"/>
      <c r="J81" s="69"/>
      <c r="K81" s="69"/>
      <c r="L81" s="69"/>
      <c r="M81" s="69"/>
      <c r="N81" s="7"/>
      <c r="O81" s="7"/>
    </row>
    <row r="82" spans="1:15" x14ac:dyDescent="0.3">
      <c r="A82" s="77" t="s">
        <v>109</v>
      </c>
      <c r="B82" s="62"/>
      <c r="C82" s="62"/>
      <c r="D82" s="62"/>
      <c r="E82" s="62"/>
      <c r="F82" s="69"/>
      <c r="G82" s="69"/>
      <c r="H82" s="69"/>
      <c r="I82" s="69"/>
      <c r="J82" s="69"/>
      <c r="K82" s="69"/>
      <c r="L82" s="69"/>
      <c r="M82" s="69"/>
      <c r="N82" s="7"/>
      <c r="O82" s="7"/>
    </row>
    <row r="83" spans="1:15" x14ac:dyDescent="0.3">
      <c r="A83" s="77" t="s">
        <v>108</v>
      </c>
      <c r="B83" s="62"/>
      <c r="C83" s="62"/>
      <c r="D83" s="62"/>
      <c r="E83" s="62"/>
      <c r="F83" s="69"/>
      <c r="G83" s="69"/>
      <c r="H83" s="69"/>
      <c r="I83" s="69"/>
      <c r="J83" s="69"/>
      <c r="K83" s="69"/>
      <c r="L83" s="69"/>
      <c r="M83" s="69"/>
      <c r="N83" s="7"/>
      <c r="O83" s="7"/>
    </row>
    <row r="84" spans="1:15" x14ac:dyDescent="0.3">
      <c r="A84" s="76" t="s">
        <v>107</v>
      </c>
      <c r="B84" s="62"/>
      <c r="C84" s="62"/>
      <c r="D84" s="62"/>
      <c r="E84" s="62"/>
      <c r="F84" s="69"/>
      <c r="G84" s="69"/>
      <c r="H84" s="69"/>
      <c r="I84" s="69"/>
      <c r="J84" s="69"/>
      <c r="K84" s="69"/>
      <c r="L84" s="69"/>
      <c r="M84" s="69"/>
      <c r="N84" s="7"/>
      <c r="O84" s="7"/>
    </row>
    <row r="85" spans="1:15" x14ac:dyDescent="0.3">
      <c r="A85" s="76" t="s">
        <v>106</v>
      </c>
      <c r="B85" s="62"/>
      <c r="C85" s="62"/>
      <c r="D85" s="62"/>
      <c r="E85" s="62"/>
      <c r="F85" s="62"/>
      <c r="G85" s="69"/>
      <c r="H85" s="69"/>
      <c r="I85" s="69"/>
      <c r="J85" s="69"/>
      <c r="K85" s="69"/>
      <c r="L85" s="69"/>
      <c r="M85" s="69"/>
      <c r="N85" s="7"/>
      <c r="O85" s="7"/>
    </row>
    <row r="86" spans="1:15" x14ac:dyDescent="0.3">
      <c r="A86" s="76"/>
      <c r="B86" s="62"/>
      <c r="C86" s="62"/>
      <c r="D86" s="62"/>
      <c r="E86" s="62"/>
      <c r="F86" s="62"/>
      <c r="G86" s="69"/>
      <c r="H86" s="69"/>
      <c r="I86" s="69"/>
      <c r="J86" s="69"/>
      <c r="K86" s="69"/>
      <c r="L86" s="69"/>
      <c r="M86" s="69"/>
      <c r="N86" s="7"/>
      <c r="O86" s="7"/>
    </row>
    <row r="87" spans="1:15" x14ac:dyDescent="0.3">
      <c r="A87" s="75" t="s">
        <v>105</v>
      </c>
      <c r="B87" s="72"/>
      <c r="C87" s="72"/>
      <c r="D87" s="71"/>
      <c r="E87" s="71"/>
      <c r="F87" s="247"/>
      <c r="G87" s="69"/>
      <c r="H87" s="69"/>
      <c r="I87" s="69"/>
      <c r="J87" s="69"/>
      <c r="K87" s="69"/>
      <c r="L87" s="69"/>
      <c r="M87" s="69"/>
      <c r="N87" s="7"/>
      <c r="O87" s="7"/>
    </row>
    <row r="88" spans="1:15" x14ac:dyDescent="0.3">
      <c r="A88" s="74" t="s">
        <v>104</v>
      </c>
      <c r="B88" s="72"/>
      <c r="C88" s="71"/>
      <c r="D88" s="71"/>
      <c r="E88" s="62"/>
      <c r="F88" s="247"/>
      <c r="G88" s="69"/>
      <c r="H88" s="69"/>
      <c r="I88" s="69"/>
      <c r="J88" s="69"/>
      <c r="K88" s="69"/>
      <c r="L88" s="69"/>
      <c r="M88" s="69"/>
      <c r="N88" s="7"/>
      <c r="O88" s="7"/>
    </row>
    <row r="89" spans="1:15" x14ac:dyDescent="0.3">
      <c r="A89" s="74" t="s">
        <v>103</v>
      </c>
      <c r="B89" s="72"/>
      <c r="C89" s="71"/>
      <c r="D89" s="71"/>
      <c r="E89" s="62"/>
      <c r="F89" s="247"/>
      <c r="G89" s="69"/>
      <c r="H89" s="69"/>
      <c r="I89" s="69"/>
      <c r="J89" s="69"/>
      <c r="K89" s="69"/>
      <c r="L89" s="69"/>
      <c r="N89" s="7"/>
      <c r="O89" s="7"/>
    </row>
    <row r="90" spans="1:15" x14ac:dyDescent="0.3">
      <c r="A90" s="74" t="s">
        <v>102</v>
      </c>
      <c r="B90" s="72"/>
      <c r="C90" s="71"/>
      <c r="D90" s="71"/>
      <c r="E90" s="62"/>
      <c r="F90" s="247"/>
      <c r="G90" s="69"/>
      <c r="H90" s="69"/>
      <c r="I90" s="69"/>
      <c r="J90" s="69"/>
      <c r="K90" s="69"/>
      <c r="L90" s="69"/>
    </row>
    <row r="91" spans="1:15" x14ac:dyDescent="0.3">
      <c r="A91" s="74" t="s">
        <v>101</v>
      </c>
      <c r="B91" s="72"/>
      <c r="C91" s="71"/>
      <c r="D91" s="71"/>
      <c r="E91" s="62"/>
      <c r="F91" s="247"/>
      <c r="G91" s="69"/>
      <c r="H91" s="69"/>
      <c r="I91" s="69"/>
      <c r="J91" s="69"/>
      <c r="K91" s="69"/>
      <c r="L91" s="69"/>
    </row>
    <row r="92" spans="1:15" x14ac:dyDescent="0.3">
      <c r="A92" s="70"/>
      <c r="B92" s="72"/>
      <c r="C92" s="71"/>
      <c r="D92" s="71"/>
      <c r="E92" s="62"/>
      <c r="F92" s="247"/>
      <c r="G92" s="69"/>
      <c r="H92" s="69"/>
      <c r="I92" s="69"/>
      <c r="J92" s="69"/>
      <c r="K92" s="69"/>
      <c r="L92" s="69"/>
    </row>
    <row r="93" spans="1:15" x14ac:dyDescent="0.3">
      <c r="A93" s="73" t="s">
        <v>214</v>
      </c>
      <c r="B93" s="70"/>
      <c r="C93" s="72"/>
      <c r="D93" s="71"/>
      <c r="E93" s="71"/>
      <c r="F93" s="247"/>
      <c r="G93" s="69"/>
      <c r="H93" s="69"/>
      <c r="I93" s="69"/>
      <c r="J93" s="69"/>
      <c r="K93" s="69"/>
      <c r="L93" s="69"/>
    </row>
    <row r="94" spans="1:15" x14ac:dyDescent="0.3">
      <c r="A94" s="68" t="s">
        <v>100</v>
      </c>
      <c r="B94" s="62"/>
      <c r="C94" s="62"/>
      <c r="D94" s="70"/>
      <c r="E94" s="69"/>
      <c r="F94" s="69"/>
      <c r="G94" s="62"/>
      <c r="H94" s="62"/>
      <c r="I94" s="69"/>
      <c r="J94" s="69"/>
      <c r="K94" s="62"/>
      <c r="L94" s="62"/>
    </row>
    <row r="95" spans="1:15" x14ac:dyDescent="0.3">
      <c r="A95" s="149" t="s">
        <v>205</v>
      </c>
      <c r="G95" s="248"/>
      <c r="H95" s="249"/>
    </row>
    <row r="96" spans="1:15" x14ac:dyDescent="0.3">
      <c r="G96" s="248"/>
      <c r="H96" s="249"/>
    </row>
  </sheetData>
  <mergeCells count="14">
    <mergeCell ref="B2:Y2"/>
    <mergeCell ref="X3:Y3"/>
    <mergeCell ref="L3:M3"/>
    <mergeCell ref="N3:O3"/>
    <mergeCell ref="P3:Q3"/>
    <mergeCell ref="R3:S3"/>
    <mergeCell ref="T3:U3"/>
    <mergeCell ref="V3:W3"/>
    <mergeCell ref="D3:E3"/>
    <mergeCell ref="A3:A4"/>
    <mergeCell ref="F3:G3"/>
    <mergeCell ref="H3:I3"/>
    <mergeCell ref="B3:C3"/>
    <mergeCell ref="J3:K3"/>
  </mergeCells>
  <phoneticPr fontId="17" type="noConversion"/>
  <pageMargins left="0.25" right="0.25" top="0.75" bottom="0.75" header="0.3" footer="0.3"/>
  <pageSetup paperSize="9" scale="29" orientation="landscape" r:id="rId1"/>
  <ignoredErrors>
    <ignoredError sqref="A5:A5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C68"/>
  <sheetViews>
    <sheetView zoomScale="80" zoomScaleNormal="80" workbookViewId="0">
      <pane xSplit="1" ySplit="5" topLeftCell="B39" activePane="bottomRight" state="frozen"/>
      <selection pane="topRight" activeCell="B1" sqref="B1"/>
      <selection pane="bottomLeft" activeCell="A6" sqref="A6"/>
      <selection pane="bottomRight" activeCell="A68" sqref="A68"/>
    </sheetView>
  </sheetViews>
  <sheetFormatPr defaultColWidth="5.75" defaultRowHeight="13.5" x14ac:dyDescent="0.3"/>
  <cols>
    <col min="1" max="1" width="9" style="7" customWidth="1"/>
    <col min="2" max="5" width="7.25" style="7" bestFit="1" customWidth="1"/>
    <col min="6" max="6" width="9.25" style="7" bestFit="1" customWidth="1"/>
    <col min="7" max="7" width="8.125" style="7" bestFit="1" customWidth="1"/>
    <col min="8" max="9" width="6.75" style="7" bestFit="1" customWidth="1"/>
    <col min="10" max="11" width="8.125" style="7" bestFit="1" customWidth="1"/>
    <col min="12" max="12" width="6.75" style="7" bestFit="1" customWidth="1"/>
    <col min="13" max="13" width="4.25" style="7" bestFit="1" customWidth="1"/>
    <col min="14" max="15" width="8.125" style="7" bestFit="1" customWidth="1"/>
    <col min="16" max="17" width="6.75" style="7" bestFit="1" customWidth="1"/>
    <col min="18" max="18" width="8.125" style="7" bestFit="1" customWidth="1"/>
    <col min="19" max="19" width="6.75" style="7" bestFit="1" customWidth="1"/>
    <col min="20" max="21" width="4.625" style="7" bestFit="1" customWidth="1"/>
    <col min="22" max="23" width="6.75" style="7" bestFit="1" customWidth="1"/>
    <col min="24" max="24" width="8.125" style="7" bestFit="1" customWidth="1"/>
    <col min="25" max="25" width="6.75" style="7" bestFit="1" customWidth="1"/>
    <col min="26" max="26" width="6.25" style="7" bestFit="1" customWidth="1"/>
    <col min="27" max="29" width="7.25" style="7" bestFit="1" customWidth="1"/>
    <col min="30" max="30" width="9.25" style="7" bestFit="1" customWidth="1"/>
    <col min="31" max="31" width="8.125" style="7" bestFit="1" customWidth="1"/>
    <col min="32" max="33" width="6.75" style="7" bestFit="1" customWidth="1"/>
    <col min="34" max="34" width="9.25" style="7" bestFit="1" customWidth="1"/>
    <col min="35" max="35" width="8.125" style="7" bestFit="1" customWidth="1"/>
    <col min="36" max="36" width="6.75" style="7" bestFit="1" customWidth="1"/>
    <col min="37" max="37" width="4.25" style="7" bestFit="1" customWidth="1"/>
    <col min="38" max="43" width="8.125" style="7" bestFit="1" customWidth="1"/>
    <col min="44" max="45" width="4.625" style="7" bestFit="1" customWidth="1"/>
    <col min="46" max="47" width="5.625" style="7" bestFit="1" customWidth="1"/>
    <col min="48" max="48" width="8.125" style="7" bestFit="1" customWidth="1"/>
    <col min="49" max="49" width="6.75" style="7" bestFit="1" customWidth="1"/>
    <col min="50" max="51" width="6.25" style="59" bestFit="1" customWidth="1"/>
    <col min="52" max="53" width="7.25" style="59" bestFit="1" customWidth="1"/>
    <col min="54" max="55" width="9.25" style="59" bestFit="1" customWidth="1"/>
    <col min="56" max="57" width="6.75" style="59" bestFit="1" customWidth="1"/>
    <col min="58" max="58" width="9.25" style="59" bestFit="1" customWidth="1"/>
    <col min="59" max="59" width="8.125" style="59" bestFit="1" customWidth="1"/>
    <col min="60" max="60" width="5.625" style="59" bestFit="1" customWidth="1"/>
    <col min="61" max="61" width="4.625" style="59" bestFit="1" customWidth="1"/>
    <col min="62" max="65" width="8.125" style="59" bestFit="1" customWidth="1"/>
    <col min="66" max="67" width="6.75" style="59" bestFit="1" customWidth="1"/>
    <col min="68" max="69" width="4.625" style="59" bestFit="1" customWidth="1"/>
    <col min="70" max="71" width="5.625" style="59" bestFit="1" customWidth="1"/>
    <col min="72" max="73" width="6.75" style="59" bestFit="1" customWidth="1"/>
    <col min="74" max="77" width="7.25" style="59" bestFit="1" customWidth="1"/>
    <col min="78" max="78" width="9.25" style="59" bestFit="1" customWidth="1"/>
    <col min="79" max="80" width="8.125" style="59" bestFit="1" customWidth="1"/>
    <col min="81" max="81" width="6.75" style="59" bestFit="1" customWidth="1"/>
    <col min="82" max="82" width="9.25" style="59" bestFit="1" customWidth="1"/>
    <col min="83" max="83" width="8.125" style="59" bestFit="1" customWidth="1"/>
    <col min="84" max="84" width="6.75" style="59" bestFit="1" customWidth="1"/>
    <col min="85" max="85" width="4.25" style="59" bestFit="1" customWidth="1"/>
    <col min="86" max="86" width="8.125" style="59" bestFit="1" customWidth="1"/>
    <col min="87" max="87" width="6.75" style="59" bestFit="1" customWidth="1"/>
    <col min="88" max="88" width="8.125" style="59" bestFit="1" customWidth="1"/>
    <col min="89" max="89" width="6.75" style="59" bestFit="1" customWidth="1"/>
    <col min="90" max="90" width="8.125" style="59" bestFit="1" customWidth="1"/>
    <col min="91" max="91" width="6.75" style="59" bestFit="1" customWidth="1"/>
    <col min="92" max="93" width="4.625" style="59" bestFit="1" customWidth="1"/>
    <col min="94" max="94" width="5.625" style="59" bestFit="1" customWidth="1"/>
    <col min="95" max="95" width="4.625" style="59" bestFit="1" customWidth="1"/>
    <col min="96" max="96" width="8.125" style="59" bestFit="1" customWidth="1"/>
    <col min="97" max="97" width="6.75" style="59" bestFit="1" customWidth="1"/>
    <col min="98" max="101" width="7.25" style="59" bestFit="1" customWidth="1"/>
    <col min="102" max="102" width="9.25" style="59" bestFit="1" customWidth="1"/>
    <col min="103" max="104" width="8.125" style="59" bestFit="1" customWidth="1"/>
    <col min="105" max="105" width="6.75" style="59" bestFit="1" customWidth="1"/>
    <col min="106" max="107" width="8.125" style="59" bestFit="1" customWidth="1"/>
    <col min="108" max="108" width="6.75" style="59" bestFit="1" customWidth="1"/>
    <col min="109" max="109" width="4.625" style="59" bestFit="1" customWidth="1"/>
    <col min="110" max="111" width="8.125" style="59" bestFit="1" customWidth="1"/>
    <col min="112" max="115" width="6.75" style="59" bestFit="1" customWidth="1"/>
    <col min="116" max="117" width="4.625" style="59" bestFit="1" customWidth="1"/>
    <col min="118" max="119" width="5.625" style="59" bestFit="1" customWidth="1"/>
    <col min="120" max="120" width="8.125" style="59" bestFit="1" customWidth="1"/>
    <col min="121" max="121" width="6.75" style="59" bestFit="1" customWidth="1"/>
    <col min="122" max="125" width="7.25" style="59" bestFit="1" customWidth="1"/>
    <col min="126" max="127" width="8.125" style="59" bestFit="1" customWidth="1"/>
    <col min="128" max="129" width="6.75" style="59" bestFit="1" customWidth="1"/>
    <col min="130" max="131" width="8.125" style="59" bestFit="1" customWidth="1"/>
    <col min="132" max="132" width="6.75" style="59" bestFit="1" customWidth="1"/>
    <col min="133" max="133" width="4.25" style="59" bestFit="1" customWidth="1"/>
    <col min="134" max="139" width="6.75" style="59" bestFit="1" customWidth="1"/>
    <col min="140" max="143" width="4.625" style="59" bestFit="1" customWidth="1"/>
    <col min="144" max="145" width="6.75" style="59" bestFit="1" customWidth="1"/>
    <col min="146" max="147" width="6.25" style="59" bestFit="1" customWidth="1"/>
    <col min="148" max="149" width="7.25" style="59" bestFit="1" customWidth="1"/>
    <col min="150" max="151" width="8.125" style="59" bestFit="1" customWidth="1"/>
    <col min="152" max="153" width="6.75" style="59" bestFit="1" customWidth="1"/>
    <col min="154" max="155" width="8.125" style="59" bestFit="1" customWidth="1"/>
    <col min="156" max="156" width="5.625" style="59" bestFit="1" customWidth="1"/>
    <col min="157" max="157" width="4.25" style="59" bestFit="1" customWidth="1"/>
    <col min="158" max="159" width="8.125" style="59" bestFit="1" customWidth="1"/>
    <col min="160" max="163" width="6.75" style="59" bestFit="1" customWidth="1"/>
    <col min="164" max="167" width="4.625" style="59" bestFit="1" customWidth="1"/>
    <col min="168" max="168" width="8.125" style="59" bestFit="1" customWidth="1"/>
    <col min="169" max="169" width="6.75" style="59" bestFit="1" customWidth="1"/>
    <col min="170" max="170" width="6.375" style="7" bestFit="1" customWidth="1"/>
    <col min="171" max="171" width="6.25" style="7" bestFit="1" customWidth="1"/>
    <col min="172" max="173" width="6.375" style="7" bestFit="1" customWidth="1"/>
    <col min="174" max="174" width="6.625" style="7" customWidth="1"/>
    <col min="175" max="175" width="6.75" style="7" customWidth="1"/>
    <col min="176" max="176" width="6.875" style="7" customWidth="1"/>
    <col min="177" max="177" width="4.75" style="7" bestFit="1" customWidth="1"/>
    <col min="178" max="178" width="7.5" style="7" customWidth="1"/>
    <col min="179" max="179" width="6.375" style="7" customWidth="1"/>
    <col min="180" max="180" width="5.875" style="7" bestFit="1" customWidth="1"/>
    <col min="181" max="181" width="4.5" style="7" bestFit="1" customWidth="1"/>
    <col min="182" max="182" width="7.375" style="7" customWidth="1"/>
    <col min="183" max="183" width="6.5" style="7" customWidth="1"/>
    <col min="184" max="184" width="7" style="7" customWidth="1"/>
    <col min="185" max="185" width="5.875" style="7" bestFit="1" customWidth="1"/>
    <col min="186" max="187" width="5.75" style="7" customWidth="1"/>
    <col min="188" max="189" width="6.25" style="7" bestFit="1" customWidth="1"/>
    <col min="190" max="191" width="6.375" style="7" bestFit="1" customWidth="1"/>
    <col min="192" max="193" width="7.5" style="7" bestFit="1" customWidth="1"/>
    <col min="194" max="195" width="5.875" style="7" bestFit="1" customWidth="1"/>
    <col min="196" max="197" width="7.5" style="7" bestFit="1" customWidth="1"/>
    <col min="198" max="198" width="5.875" style="7" bestFit="1" customWidth="1"/>
    <col min="199" max="199" width="4.5" style="7" bestFit="1" customWidth="1"/>
    <col min="200" max="203" width="7.5" style="7" bestFit="1" customWidth="1"/>
    <col min="204" max="205" width="4.875" style="7" customWidth="1"/>
    <col min="206" max="206" width="6.375" style="59" bestFit="1" customWidth="1"/>
    <col min="207" max="207" width="6.25" style="59" bestFit="1" customWidth="1"/>
    <col min="208" max="208" width="7.375" style="59" bestFit="1" customWidth="1"/>
    <col min="209" max="209" width="9.75" style="59" bestFit="1" customWidth="1"/>
    <col min="210" max="210" width="7.625" style="59" customWidth="1"/>
    <col min="211" max="211" width="5.75" style="59" customWidth="1"/>
    <col min="212" max="212" width="5.625" style="59" customWidth="1"/>
    <col min="213" max="213" width="4.625" style="59" customWidth="1"/>
    <col min="214" max="214" width="5.875" style="59" customWidth="1"/>
    <col min="215" max="215" width="4.875" style="59" customWidth="1"/>
    <col min="216" max="216" width="4.75" style="59" bestFit="1" customWidth="1"/>
    <col min="217" max="217" width="4.25" style="59" bestFit="1" customWidth="1"/>
    <col min="218" max="221" width="4.75" style="59" bestFit="1" customWidth="1"/>
    <col min="222" max="223" width="4.25" style="59" bestFit="1" customWidth="1"/>
    <col min="224" max="224" width="7.75" style="59" bestFit="1" customWidth="1"/>
    <col min="225" max="226" width="8.75" style="59" bestFit="1" customWidth="1"/>
    <col min="227" max="227" width="9.75" style="59" bestFit="1" customWidth="1"/>
    <col min="228" max="228" width="7.25" style="59" bestFit="1" customWidth="1"/>
    <col min="229" max="230" width="5.875" style="59" bestFit="1" customWidth="1"/>
    <col min="231" max="231" width="4.75" style="59" bestFit="1" customWidth="1"/>
    <col min="232" max="232" width="7.25" style="59" bestFit="1" customWidth="1"/>
    <col min="233" max="234" width="5.875" style="59" bestFit="1" customWidth="1"/>
    <col min="235" max="235" width="4.25" style="59" bestFit="1" customWidth="1"/>
    <col min="236" max="236" width="5.875" style="59" bestFit="1" customWidth="1"/>
    <col min="237" max="237" width="4.75" style="59" bestFit="1" customWidth="1"/>
    <col min="238" max="238" width="5.875" style="59" bestFit="1" customWidth="1"/>
    <col min="239" max="239" width="4.75" style="59" bestFit="1" customWidth="1"/>
    <col min="240" max="241" width="4.25" style="59" bestFit="1" customWidth="1"/>
    <col min="242" max="243" width="6.5" style="59" bestFit="1" customWidth="1"/>
    <col min="244" max="245" width="7.625" style="59" bestFit="1" customWidth="1"/>
    <col min="246" max="246" width="5.875" style="59" bestFit="1" customWidth="1"/>
    <col min="247" max="248" width="4.75" style="59" bestFit="1" customWidth="1"/>
    <col min="249" max="249" width="4.25" style="59" bestFit="1" customWidth="1"/>
    <col min="250" max="250" width="5.875" style="59" bestFit="1" customWidth="1"/>
    <col min="251" max="252" width="4.75" style="59" bestFit="1" customWidth="1"/>
    <col min="253" max="253" width="4.25" style="59" bestFit="1" customWidth="1"/>
    <col min="254" max="256" width="4.75" style="59" bestFit="1" customWidth="1"/>
    <col min="257" max="257" width="5.625" style="59" bestFit="1" customWidth="1"/>
    <col min="258" max="259" width="4.25" style="59" bestFit="1" customWidth="1"/>
    <col min="260" max="263" width="6.5" style="59" bestFit="1" customWidth="1"/>
    <col min="264" max="264" width="8.125" style="59" bestFit="1" customWidth="1"/>
    <col min="265" max="270" width="6.75" style="59" bestFit="1" customWidth="1"/>
    <col min="271" max="271" width="4.25" style="59" bestFit="1" customWidth="1"/>
    <col min="272" max="272" width="6.75" style="59" bestFit="1" customWidth="1"/>
    <col min="273" max="273" width="5.625" style="59" bestFit="1" customWidth="1"/>
    <col min="274" max="274" width="6.75" style="59" bestFit="1" customWidth="1"/>
    <col min="275" max="275" width="5.625" style="59" bestFit="1" customWidth="1"/>
    <col min="276" max="277" width="4.625" style="59" bestFit="1" customWidth="1"/>
    <col min="278" max="280" width="6.5" style="59" bestFit="1" customWidth="1"/>
    <col min="281" max="281" width="7.625" style="59" bestFit="1" customWidth="1"/>
    <col min="282" max="282" width="8.125" style="59" bestFit="1" customWidth="1"/>
    <col min="283" max="283" width="5.625" style="59" bestFit="1" customWidth="1"/>
    <col min="284" max="284" width="6.75" style="59" bestFit="1" customWidth="1"/>
    <col min="285" max="285" width="4.625" style="59" bestFit="1" customWidth="1"/>
    <col min="286" max="286" width="8.125" style="59" bestFit="1" customWidth="1"/>
    <col min="287" max="287" width="5.625" style="59" bestFit="1" customWidth="1"/>
    <col min="288" max="288" width="6.75" style="59" bestFit="1" customWidth="1"/>
    <col min="289" max="289" width="4.25" style="59" bestFit="1" customWidth="1"/>
    <col min="290" max="290" width="6.75" style="59" bestFit="1" customWidth="1"/>
    <col min="291" max="291" width="4.625" style="59" bestFit="1" customWidth="1"/>
    <col min="292" max="292" width="6.75" style="59" bestFit="1" customWidth="1"/>
    <col min="293" max="293" width="5.625" style="59" bestFit="1" customWidth="1"/>
    <col min="294" max="295" width="4.25" style="59" bestFit="1" customWidth="1"/>
    <col min="296" max="297" width="6.5" style="59" bestFit="1" customWidth="1"/>
    <col min="298" max="298" width="5.75" style="59"/>
    <col min="299" max="299" width="7.375" style="59" bestFit="1" customWidth="1"/>
    <col min="300" max="300" width="8" style="59" bestFit="1" customWidth="1"/>
    <col min="301" max="302" width="6.625" style="59" bestFit="1" customWidth="1"/>
    <col min="303" max="303" width="5.75" style="59"/>
    <col min="304" max="304" width="8" style="59" bestFit="1" customWidth="1"/>
    <col min="305" max="305" width="6.625" style="59" bestFit="1" customWidth="1"/>
    <col min="306" max="308" width="5.75" style="59"/>
    <col min="309" max="309" width="6.625" style="59" bestFit="1" customWidth="1"/>
    <col min="310" max="311" width="5.75" style="59"/>
    <col min="312" max="313" width="4.625" style="59" bestFit="1" customWidth="1"/>
    <col min="314" max="316" width="6.5" style="59" bestFit="1" customWidth="1"/>
    <col min="317" max="317" width="7.625" style="59" bestFit="1" customWidth="1"/>
    <col min="318" max="318" width="6.75" style="59" bestFit="1" customWidth="1"/>
    <col min="319" max="320" width="5.625" style="59" bestFit="1" customWidth="1"/>
    <col min="321" max="321" width="4.625" style="59" bestFit="1" customWidth="1"/>
    <col min="322" max="322" width="6.75" style="59" bestFit="1" customWidth="1"/>
    <col min="323" max="324" width="5.625" style="59" bestFit="1" customWidth="1"/>
    <col min="325" max="325" width="4.25" style="59" bestFit="1" customWidth="1"/>
    <col min="326" max="329" width="5.625" style="59" bestFit="1" customWidth="1"/>
    <col min="330" max="331" width="4.25" style="59" bestFit="1" customWidth="1"/>
    <col min="332" max="333" width="6.5" style="59" bestFit="1" customWidth="1"/>
    <col min="334" max="335" width="7.625" style="59" bestFit="1" customWidth="1"/>
    <col min="336" max="336" width="5.625" style="59" bestFit="1" customWidth="1"/>
    <col min="337" max="339" width="4.625" style="59" bestFit="1" customWidth="1"/>
    <col min="340" max="340" width="5.625" style="59" bestFit="1" customWidth="1"/>
    <col min="341" max="342" width="4.625" style="59" bestFit="1" customWidth="1"/>
    <col min="343" max="343" width="4.25" style="59" bestFit="1" customWidth="1"/>
    <col min="344" max="347" width="4.625" style="59" bestFit="1" customWidth="1"/>
    <col min="348" max="349" width="4.25" style="59" bestFit="1" customWidth="1"/>
    <col min="350" max="351" width="5.5" style="59" bestFit="1" customWidth="1"/>
    <col min="352" max="352" width="6.5" style="59" bestFit="1" customWidth="1"/>
    <col min="353" max="353" width="7.625" style="59" bestFit="1" customWidth="1"/>
    <col min="354" max="354" width="8.125" style="59" bestFit="1" customWidth="1"/>
    <col min="355" max="355" width="6.75" style="59" bestFit="1" customWidth="1"/>
    <col min="356" max="357" width="5.625" style="59" bestFit="1" customWidth="1"/>
    <col min="358" max="358" width="8.125" style="59" bestFit="1" customWidth="1"/>
    <col min="359" max="359" width="6.75" style="59" bestFit="1" customWidth="1"/>
    <col min="360" max="360" width="5.625" style="59" bestFit="1" customWidth="1"/>
    <col min="361" max="361" width="4.25" style="59" bestFit="1" customWidth="1"/>
    <col min="362" max="363" width="6.75" style="59" bestFit="1" customWidth="1"/>
    <col min="364" max="365" width="5.625" style="59" bestFit="1" customWidth="1"/>
    <col min="366" max="367" width="4.25" style="59" bestFit="1" customWidth="1"/>
    <col min="368" max="16384" width="5.75" style="314"/>
  </cols>
  <sheetData>
    <row r="1" spans="1:367" s="59" customFormat="1" ht="14.25" thickBot="1" x14ac:dyDescent="0.35">
      <c r="A1" s="7"/>
      <c r="B1" s="7"/>
      <c r="C1" s="7"/>
      <c r="D1" s="7"/>
      <c r="E1" s="7"/>
      <c r="F1" s="150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FN1" s="250" t="s">
        <v>212</v>
      </c>
      <c r="FO1" s="251"/>
      <c r="FP1" s="251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</row>
    <row r="2" spans="1:367" s="59" customFormat="1" ht="14.25" thickBot="1" x14ac:dyDescent="0.35">
      <c r="A2" s="82"/>
      <c r="B2" s="605" t="s">
        <v>204</v>
      </c>
      <c r="C2" s="606"/>
      <c r="D2" s="606"/>
      <c r="E2" s="606"/>
      <c r="F2" s="606"/>
      <c r="G2" s="606"/>
      <c r="H2" s="606"/>
      <c r="I2" s="606"/>
      <c r="J2" s="606"/>
      <c r="K2" s="606"/>
      <c r="L2" s="606"/>
      <c r="M2" s="606"/>
      <c r="N2" s="606"/>
      <c r="O2" s="606"/>
      <c r="P2" s="606"/>
      <c r="Q2" s="606"/>
      <c r="R2" s="606"/>
      <c r="S2" s="606"/>
      <c r="T2" s="606"/>
      <c r="U2" s="606"/>
      <c r="V2" s="606"/>
      <c r="W2" s="606"/>
      <c r="X2" s="606"/>
      <c r="Y2" s="606"/>
      <c r="Z2" s="606"/>
      <c r="AA2" s="606"/>
      <c r="AB2" s="606"/>
      <c r="AC2" s="606"/>
      <c r="AD2" s="606"/>
      <c r="AE2" s="606"/>
      <c r="AF2" s="606"/>
      <c r="AG2" s="606"/>
      <c r="AH2" s="606"/>
      <c r="AI2" s="606"/>
      <c r="AJ2" s="606"/>
      <c r="AK2" s="606"/>
      <c r="AL2" s="606"/>
      <c r="AM2" s="606"/>
      <c r="AN2" s="606"/>
      <c r="AO2" s="606"/>
      <c r="AP2" s="606"/>
      <c r="AQ2" s="606"/>
      <c r="AR2" s="606"/>
      <c r="AS2" s="606"/>
      <c r="AT2" s="606"/>
      <c r="AU2" s="606"/>
      <c r="AV2" s="606"/>
      <c r="AW2" s="606"/>
      <c r="AX2" s="606"/>
      <c r="AY2" s="606"/>
      <c r="AZ2" s="606"/>
      <c r="BA2" s="606"/>
      <c r="BB2" s="606"/>
      <c r="BC2" s="606"/>
      <c r="BD2" s="606"/>
      <c r="BE2" s="606"/>
      <c r="BF2" s="606"/>
      <c r="BG2" s="606"/>
      <c r="BH2" s="606"/>
      <c r="BI2" s="606"/>
      <c r="BJ2" s="606"/>
      <c r="BK2" s="606"/>
      <c r="BL2" s="606"/>
      <c r="BM2" s="606"/>
      <c r="BN2" s="606"/>
      <c r="BO2" s="606"/>
      <c r="BP2" s="606"/>
      <c r="BQ2" s="606"/>
      <c r="BR2" s="606"/>
      <c r="BS2" s="606"/>
      <c r="BT2" s="606"/>
      <c r="BU2" s="606"/>
      <c r="BV2" s="606"/>
      <c r="BW2" s="606"/>
      <c r="BX2" s="606"/>
      <c r="BY2" s="606"/>
      <c r="BZ2" s="606"/>
      <c r="CA2" s="606"/>
      <c r="CB2" s="606"/>
      <c r="CC2" s="606"/>
      <c r="CD2" s="606"/>
      <c r="CE2" s="606"/>
      <c r="CF2" s="606"/>
      <c r="CG2" s="606"/>
      <c r="CH2" s="606"/>
      <c r="CI2" s="606"/>
      <c r="CJ2" s="606"/>
      <c r="CK2" s="606"/>
      <c r="CL2" s="606"/>
      <c r="CM2" s="606"/>
      <c r="CN2" s="606"/>
      <c r="CO2" s="606"/>
      <c r="CP2" s="606"/>
      <c r="CQ2" s="606"/>
      <c r="CR2" s="606"/>
      <c r="CS2" s="606"/>
      <c r="CT2" s="606"/>
      <c r="CU2" s="606"/>
      <c r="CV2" s="606"/>
      <c r="CW2" s="606"/>
      <c r="CX2" s="606"/>
      <c r="CY2" s="606"/>
      <c r="CZ2" s="606"/>
      <c r="DA2" s="606"/>
      <c r="DB2" s="606"/>
      <c r="DC2" s="606"/>
      <c r="DD2" s="606"/>
      <c r="DE2" s="606"/>
      <c r="DF2" s="606"/>
      <c r="DG2" s="606"/>
      <c r="DH2" s="606"/>
      <c r="DI2" s="606"/>
      <c r="DJ2" s="606"/>
      <c r="DK2" s="606"/>
      <c r="DL2" s="606"/>
      <c r="DM2" s="606"/>
      <c r="DN2" s="606"/>
      <c r="DO2" s="606"/>
      <c r="DP2" s="606"/>
      <c r="DQ2" s="606"/>
      <c r="DR2" s="606"/>
      <c r="DS2" s="606"/>
      <c r="DT2" s="606"/>
      <c r="DU2" s="606"/>
      <c r="DV2" s="606"/>
      <c r="DW2" s="606"/>
      <c r="DX2" s="606"/>
      <c r="DY2" s="606"/>
      <c r="DZ2" s="606"/>
      <c r="EA2" s="606"/>
      <c r="EB2" s="606"/>
      <c r="EC2" s="606"/>
      <c r="ED2" s="606"/>
      <c r="EE2" s="606"/>
      <c r="EF2" s="606"/>
      <c r="EG2" s="606"/>
      <c r="EH2" s="606"/>
      <c r="EI2" s="606"/>
      <c r="EJ2" s="606"/>
      <c r="EK2" s="606"/>
      <c r="EL2" s="606"/>
      <c r="EM2" s="606"/>
      <c r="EN2" s="606"/>
      <c r="EO2" s="606"/>
      <c r="EP2" s="606"/>
      <c r="EQ2" s="606"/>
      <c r="ER2" s="606"/>
      <c r="ES2" s="606"/>
      <c r="ET2" s="606"/>
      <c r="EU2" s="606"/>
      <c r="EV2" s="606"/>
      <c r="EW2" s="606"/>
      <c r="EX2" s="606"/>
      <c r="EY2" s="606"/>
      <c r="EZ2" s="606"/>
      <c r="FA2" s="606"/>
      <c r="FB2" s="606"/>
      <c r="FC2" s="606"/>
      <c r="FD2" s="606"/>
      <c r="FE2" s="606"/>
      <c r="FF2" s="606"/>
      <c r="FG2" s="606"/>
      <c r="FH2" s="606"/>
      <c r="FI2" s="606"/>
      <c r="FJ2" s="606"/>
      <c r="FK2" s="606"/>
      <c r="FL2" s="606"/>
      <c r="FM2" s="606"/>
      <c r="FN2" s="681"/>
      <c r="FO2" s="682"/>
      <c r="FP2" s="682"/>
      <c r="FQ2" s="682"/>
      <c r="FR2" s="682"/>
      <c r="FS2" s="682"/>
      <c r="FT2" s="682"/>
      <c r="FU2" s="682"/>
      <c r="FV2" s="682"/>
      <c r="FW2" s="682"/>
      <c r="FX2" s="682"/>
      <c r="FY2" s="682"/>
      <c r="FZ2" s="682"/>
      <c r="GA2" s="682"/>
      <c r="GB2" s="682"/>
      <c r="GC2" s="682"/>
      <c r="GD2" s="682"/>
      <c r="GE2" s="682"/>
      <c r="GF2" s="682"/>
      <c r="GG2" s="682"/>
      <c r="GH2" s="682"/>
      <c r="GI2" s="682"/>
      <c r="GJ2" s="682"/>
      <c r="GK2" s="682"/>
      <c r="GL2" s="682"/>
      <c r="GM2" s="682"/>
      <c r="GN2" s="682"/>
      <c r="GO2" s="682"/>
      <c r="GP2" s="682"/>
      <c r="GQ2" s="682"/>
      <c r="GR2" s="682"/>
      <c r="GS2" s="682"/>
      <c r="GT2" s="682"/>
      <c r="GU2" s="682"/>
      <c r="GV2" s="682"/>
      <c r="GW2" s="682"/>
      <c r="GX2" s="682"/>
      <c r="GY2" s="682"/>
      <c r="GZ2" s="682"/>
      <c r="HA2" s="682"/>
      <c r="HB2" s="682"/>
      <c r="HC2" s="682"/>
      <c r="HD2" s="682"/>
      <c r="HE2" s="682"/>
      <c r="HF2" s="682"/>
      <c r="HG2" s="682"/>
      <c r="HH2" s="682"/>
      <c r="HI2" s="682"/>
      <c r="HJ2" s="682"/>
      <c r="HK2" s="682"/>
      <c r="HL2" s="682"/>
      <c r="HM2" s="682"/>
      <c r="HN2" s="682"/>
      <c r="HO2" s="682"/>
      <c r="HP2" s="682"/>
      <c r="HQ2" s="682"/>
      <c r="HR2" s="682"/>
      <c r="HS2" s="682"/>
      <c r="HT2" s="682"/>
      <c r="HU2" s="682"/>
      <c r="HV2" s="682"/>
      <c r="HW2" s="682"/>
      <c r="HX2" s="682"/>
      <c r="HY2" s="682"/>
      <c r="HZ2" s="682"/>
      <c r="IA2" s="682"/>
      <c r="IB2" s="682"/>
      <c r="IC2" s="682"/>
      <c r="ID2" s="682"/>
      <c r="IE2" s="682"/>
      <c r="IF2" s="682"/>
      <c r="IG2" s="682"/>
      <c r="IH2" s="682"/>
      <c r="II2" s="682"/>
      <c r="IJ2" s="682"/>
      <c r="IK2" s="682"/>
      <c r="IL2" s="682"/>
      <c r="IM2" s="682"/>
      <c r="IN2" s="682"/>
      <c r="IO2" s="682"/>
      <c r="IP2" s="682"/>
      <c r="IQ2" s="682"/>
      <c r="IR2" s="682"/>
      <c r="IS2" s="682"/>
      <c r="IT2" s="682"/>
      <c r="IU2" s="682"/>
      <c r="IV2" s="682"/>
      <c r="IW2" s="682"/>
      <c r="IX2" s="682"/>
      <c r="IY2" s="682"/>
      <c r="IZ2" s="682"/>
      <c r="JA2" s="682"/>
      <c r="JB2" s="682"/>
      <c r="JC2" s="682"/>
      <c r="JD2" s="682"/>
      <c r="JE2" s="682"/>
      <c r="JF2" s="682"/>
      <c r="JG2" s="682"/>
      <c r="JH2" s="682"/>
      <c r="JI2" s="682"/>
      <c r="JJ2" s="682"/>
      <c r="JK2" s="682"/>
      <c r="JL2" s="682"/>
      <c r="JM2" s="682"/>
      <c r="JN2" s="682"/>
      <c r="JO2" s="682"/>
      <c r="JP2" s="682"/>
      <c r="JQ2" s="682"/>
      <c r="JR2" s="682"/>
      <c r="JS2" s="682"/>
      <c r="JT2" s="682"/>
      <c r="JU2" s="682"/>
      <c r="JV2" s="682"/>
      <c r="JW2" s="682"/>
      <c r="JX2" s="682"/>
      <c r="JY2" s="682"/>
      <c r="JZ2" s="682"/>
      <c r="KA2" s="682"/>
      <c r="KB2" s="682"/>
      <c r="KC2" s="682"/>
      <c r="KD2" s="682"/>
      <c r="KE2" s="682"/>
      <c r="KF2" s="682"/>
      <c r="KG2" s="682"/>
      <c r="KH2" s="682"/>
      <c r="KI2" s="682"/>
      <c r="KJ2" s="682"/>
      <c r="KK2" s="682"/>
      <c r="KL2" s="682"/>
      <c r="KM2" s="682"/>
      <c r="KN2" s="682"/>
      <c r="KO2" s="682"/>
      <c r="KP2" s="682"/>
      <c r="KQ2" s="682"/>
      <c r="KR2" s="682"/>
      <c r="KS2" s="682"/>
      <c r="KT2" s="682"/>
      <c r="KU2" s="682"/>
      <c r="KV2" s="682"/>
      <c r="KW2" s="682"/>
      <c r="KX2" s="682"/>
      <c r="KY2" s="682"/>
      <c r="KZ2" s="682"/>
      <c r="LA2" s="682"/>
      <c r="LB2" s="682"/>
      <c r="LC2" s="682"/>
      <c r="LD2" s="682"/>
      <c r="LE2" s="682"/>
      <c r="LF2" s="682"/>
      <c r="LG2" s="682"/>
      <c r="LH2" s="682"/>
      <c r="LI2" s="682"/>
      <c r="LJ2" s="682"/>
      <c r="LK2" s="682"/>
      <c r="LL2" s="682"/>
      <c r="LM2" s="682"/>
      <c r="LN2" s="682"/>
      <c r="LO2" s="682"/>
      <c r="LP2" s="682"/>
      <c r="LQ2" s="682"/>
      <c r="LR2" s="682"/>
      <c r="LS2" s="682"/>
      <c r="LT2" s="682"/>
      <c r="LU2" s="682"/>
      <c r="LV2" s="682"/>
      <c r="LW2" s="682"/>
      <c r="LX2" s="682"/>
      <c r="LY2" s="682"/>
      <c r="LZ2" s="682"/>
      <c r="MA2" s="682"/>
      <c r="MB2" s="682"/>
      <c r="MC2" s="682"/>
      <c r="MD2" s="682"/>
      <c r="ME2" s="682"/>
      <c r="MF2" s="682"/>
      <c r="MG2" s="682"/>
      <c r="MH2" s="682"/>
      <c r="MI2" s="682"/>
      <c r="MJ2" s="682"/>
      <c r="MK2" s="682"/>
      <c r="ML2" s="682"/>
      <c r="MM2" s="682"/>
      <c r="MN2" s="682"/>
      <c r="MO2" s="682"/>
      <c r="MP2" s="682"/>
      <c r="MQ2" s="682"/>
      <c r="MR2" s="682"/>
      <c r="MS2" s="682"/>
      <c r="MT2" s="682"/>
      <c r="MU2" s="682"/>
      <c r="MV2" s="682"/>
      <c r="MW2" s="682"/>
      <c r="MX2" s="682"/>
      <c r="MY2" s="682"/>
      <c r="MZ2" s="682"/>
      <c r="NA2" s="682"/>
      <c r="NB2" s="682"/>
      <c r="NC2" s="683"/>
    </row>
    <row r="3" spans="1:367" s="1" customFormat="1" ht="16.5" customHeight="1" x14ac:dyDescent="0.3">
      <c r="A3" s="689" t="s">
        <v>3</v>
      </c>
      <c r="B3" s="677" t="s">
        <v>203</v>
      </c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651"/>
      <c r="S3" s="651"/>
      <c r="T3" s="651"/>
      <c r="U3" s="651"/>
      <c r="V3" s="651"/>
      <c r="W3" s="651"/>
      <c r="X3" s="651"/>
      <c r="Y3" s="659"/>
      <c r="Z3" s="677" t="s">
        <v>202</v>
      </c>
      <c r="AA3" s="651"/>
      <c r="AB3" s="651"/>
      <c r="AC3" s="651"/>
      <c r="AD3" s="651"/>
      <c r="AE3" s="651"/>
      <c r="AF3" s="651"/>
      <c r="AG3" s="651"/>
      <c r="AH3" s="651"/>
      <c r="AI3" s="651"/>
      <c r="AJ3" s="651"/>
      <c r="AK3" s="651"/>
      <c r="AL3" s="651"/>
      <c r="AM3" s="651"/>
      <c r="AN3" s="651"/>
      <c r="AO3" s="651"/>
      <c r="AP3" s="651"/>
      <c r="AQ3" s="651"/>
      <c r="AR3" s="651"/>
      <c r="AS3" s="651"/>
      <c r="AT3" s="651"/>
      <c r="AU3" s="651"/>
      <c r="AV3" s="651"/>
      <c r="AW3" s="659"/>
      <c r="AX3" s="677" t="s">
        <v>197</v>
      </c>
      <c r="AY3" s="651"/>
      <c r="AZ3" s="651"/>
      <c r="BA3" s="651"/>
      <c r="BB3" s="651"/>
      <c r="BC3" s="651"/>
      <c r="BD3" s="651"/>
      <c r="BE3" s="651"/>
      <c r="BF3" s="651"/>
      <c r="BG3" s="651"/>
      <c r="BH3" s="651"/>
      <c r="BI3" s="651"/>
      <c r="BJ3" s="651"/>
      <c r="BK3" s="651"/>
      <c r="BL3" s="651"/>
      <c r="BM3" s="651"/>
      <c r="BN3" s="651"/>
      <c r="BO3" s="651"/>
      <c r="BP3" s="651"/>
      <c r="BQ3" s="651"/>
      <c r="BR3" s="651"/>
      <c r="BS3" s="651"/>
      <c r="BT3" s="651"/>
      <c r="BU3" s="659"/>
      <c r="BV3" s="677" t="s">
        <v>201</v>
      </c>
      <c r="BW3" s="651"/>
      <c r="BX3" s="651"/>
      <c r="BY3" s="651"/>
      <c r="BZ3" s="651"/>
      <c r="CA3" s="651"/>
      <c r="CB3" s="651"/>
      <c r="CC3" s="651"/>
      <c r="CD3" s="651"/>
      <c r="CE3" s="651"/>
      <c r="CF3" s="651"/>
      <c r="CG3" s="651"/>
      <c r="CH3" s="651"/>
      <c r="CI3" s="651"/>
      <c r="CJ3" s="651"/>
      <c r="CK3" s="651"/>
      <c r="CL3" s="651"/>
      <c r="CM3" s="651"/>
      <c r="CN3" s="651"/>
      <c r="CO3" s="651"/>
      <c r="CP3" s="651"/>
      <c r="CQ3" s="651"/>
      <c r="CR3" s="651"/>
      <c r="CS3" s="659"/>
      <c r="CT3" s="677" t="s">
        <v>200</v>
      </c>
      <c r="CU3" s="651"/>
      <c r="CV3" s="651"/>
      <c r="CW3" s="651"/>
      <c r="CX3" s="651"/>
      <c r="CY3" s="651"/>
      <c r="CZ3" s="651"/>
      <c r="DA3" s="651"/>
      <c r="DB3" s="651"/>
      <c r="DC3" s="651"/>
      <c r="DD3" s="651"/>
      <c r="DE3" s="651"/>
      <c r="DF3" s="651"/>
      <c r="DG3" s="651"/>
      <c r="DH3" s="651"/>
      <c r="DI3" s="651"/>
      <c r="DJ3" s="651"/>
      <c r="DK3" s="651"/>
      <c r="DL3" s="651"/>
      <c r="DM3" s="651"/>
      <c r="DN3" s="651"/>
      <c r="DO3" s="651"/>
      <c r="DP3" s="651"/>
      <c r="DQ3" s="659"/>
      <c r="DR3" s="677" t="s">
        <v>199</v>
      </c>
      <c r="DS3" s="651"/>
      <c r="DT3" s="651"/>
      <c r="DU3" s="651"/>
      <c r="DV3" s="651"/>
      <c r="DW3" s="651"/>
      <c r="DX3" s="651"/>
      <c r="DY3" s="651"/>
      <c r="DZ3" s="651"/>
      <c r="EA3" s="651"/>
      <c r="EB3" s="651"/>
      <c r="EC3" s="651"/>
      <c r="ED3" s="651"/>
      <c r="EE3" s="651"/>
      <c r="EF3" s="651"/>
      <c r="EG3" s="651"/>
      <c r="EH3" s="651"/>
      <c r="EI3" s="651"/>
      <c r="EJ3" s="651"/>
      <c r="EK3" s="651"/>
      <c r="EL3" s="651"/>
      <c r="EM3" s="651"/>
      <c r="EN3" s="651"/>
      <c r="EO3" s="659"/>
      <c r="EP3" s="677" t="s">
        <v>198</v>
      </c>
      <c r="EQ3" s="651"/>
      <c r="ER3" s="651"/>
      <c r="ES3" s="651"/>
      <c r="ET3" s="651"/>
      <c r="EU3" s="651"/>
      <c r="EV3" s="651"/>
      <c r="EW3" s="651"/>
      <c r="EX3" s="651"/>
      <c r="EY3" s="651"/>
      <c r="EZ3" s="651"/>
      <c r="FA3" s="651"/>
      <c r="FB3" s="651"/>
      <c r="FC3" s="651"/>
      <c r="FD3" s="651"/>
      <c r="FE3" s="651"/>
      <c r="FF3" s="651"/>
      <c r="FG3" s="651"/>
      <c r="FH3" s="651"/>
      <c r="FI3" s="651"/>
      <c r="FJ3" s="651"/>
      <c r="FK3" s="651"/>
      <c r="FL3" s="651"/>
      <c r="FM3" s="659"/>
      <c r="FN3" s="671" t="s">
        <v>196</v>
      </c>
      <c r="FO3" s="671"/>
      <c r="FP3" s="671"/>
      <c r="FQ3" s="671"/>
      <c r="FR3" s="671"/>
      <c r="FS3" s="671"/>
      <c r="FT3" s="671"/>
      <c r="FU3" s="671"/>
      <c r="FV3" s="671"/>
      <c r="FW3" s="671"/>
      <c r="FX3" s="671"/>
      <c r="FY3" s="671"/>
      <c r="FZ3" s="671"/>
      <c r="GA3" s="671"/>
      <c r="GB3" s="671"/>
      <c r="GC3" s="671"/>
      <c r="GD3" s="671"/>
      <c r="GE3" s="676"/>
      <c r="GF3" s="670" t="s">
        <v>195</v>
      </c>
      <c r="GG3" s="671"/>
      <c r="GH3" s="671"/>
      <c r="GI3" s="671"/>
      <c r="GJ3" s="671"/>
      <c r="GK3" s="671"/>
      <c r="GL3" s="671"/>
      <c r="GM3" s="671"/>
      <c r="GN3" s="671"/>
      <c r="GO3" s="671"/>
      <c r="GP3" s="671"/>
      <c r="GQ3" s="671"/>
      <c r="GR3" s="671"/>
      <c r="GS3" s="671"/>
      <c r="GT3" s="671"/>
      <c r="GU3" s="671"/>
      <c r="GV3" s="671"/>
      <c r="GW3" s="676"/>
      <c r="GX3" s="670" t="s">
        <v>194</v>
      </c>
      <c r="GY3" s="671"/>
      <c r="GZ3" s="671"/>
      <c r="HA3" s="671"/>
      <c r="HB3" s="671"/>
      <c r="HC3" s="671"/>
      <c r="HD3" s="671"/>
      <c r="HE3" s="671"/>
      <c r="HF3" s="671"/>
      <c r="HG3" s="671"/>
      <c r="HH3" s="671"/>
      <c r="HI3" s="671"/>
      <c r="HJ3" s="671"/>
      <c r="HK3" s="671"/>
      <c r="HL3" s="671"/>
      <c r="HM3" s="671"/>
      <c r="HN3" s="671"/>
      <c r="HO3" s="676"/>
      <c r="HP3" s="670" t="s">
        <v>193</v>
      </c>
      <c r="HQ3" s="671"/>
      <c r="HR3" s="671"/>
      <c r="HS3" s="671"/>
      <c r="HT3" s="671"/>
      <c r="HU3" s="671"/>
      <c r="HV3" s="671"/>
      <c r="HW3" s="671"/>
      <c r="HX3" s="671"/>
      <c r="HY3" s="671"/>
      <c r="HZ3" s="671"/>
      <c r="IA3" s="671"/>
      <c r="IB3" s="671"/>
      <c r="IC3" s="671"/>
      <c r="ID3" s="671"/>
      <c r="IE3" s="671"/>
      <c r="IF3" s="671"/>
      <c r="IG3" s="676"/>
      <c r="IH3" s="670" t="s">
        <v>192</v>
      </c>
      <c r="II3" s="671"/>
      <c r="IJ3" s="671"/>
      <c r="IK3" s="671"/>
      <c r="IL3" s="671"/>
      <c r="IM3" s="671"/>
      <c r="IN3" s="671"/>
      <c r="IO3" s="671"/>
      <c r="IP3" s="671"/>
      <c r="IQ3" s="671"/>
      <c r="IR3" s="671"/>
      <c r="IS3" s="671"/>
      <c r="IT3" s="671"/>
      <c r="IU3" s="671"/>
      <c r="IV3" s="671"/>
      <c r="IW3" s="671"/>
      <c r="IX3" s="671"/>
      <c r="IY3" s="676"/>
      <c r="IZ3" s="670" t="s">
        <v>191</v>
      </c>
      <c r="JA3" s="671"/>
      <c r="JB3" s="671"/>
      <c r="JC3" s="671"/>
      <c r="JD3" s="671"/>
      <c r="JE3" s="671"/>
      <c r="JF3" s="671"/>
      <c r="JG3" s="671"/>
      <c r="JH3" s="671"/>
      <c r="JI3" s="671"/>
      <c r="JJ3" s="671"/>
      <c r="JK3" s="671"/>
      <c r="JL3" s="671"/>
      <c r="JM3" s="671"/>
      <c r="JN3" s="671"/>
      <c r="JO3" s="671"/>
      <c r="JP3" s="671"/>
      <c r="JQ3" s="671"/>
      <c r="JR3" s="670" t="s">
        <v>190</v>
      </c>
      <c r="JS3" s="671"/>
      <c r="JT3" s="671"/>
      <c r="JU3" s="671"/>
      <c r="JV3" s="671"/>
      <c r="JW3" s="671"/>
      <c r="JX3" s="671"/>
      <c r="JY3" s="671"/>
      <c r="JZ3" s="671"/>
      <c r="KA3" s="671"/>
      <c r="KB3" s="671"/>
      <c r="KC3" s="671"/>
      <c r="KD3" s="671"/>
      <c r="KE3" s="671"/>
      <c r="KF3" s="671"/>
      <c r="KG3" s="671"/>
      <c r="KH3" s="671"/>
      <c r="KI3" s="671"/>
      <c r="KJ3" s="670" t="s">
        <v>189</v>
      </c>
      <c r="KK3" s="671"/>
      <c r="KL3" s="671"/>
      <c r="KM3" s="671"/>
      <c r="KN3" s="671"/>
      <c r="KO3" s="671"/>
      <c r="KP3" s="671"/>
      <c r="KQ3" s="671"/>
      <c r="KR3" s="671"/>
      <c r="KS3" s="671"/>
      <c r="KT3" s="671"/>
      <c r="KU3" s="671"/>
      <c r="KV3" s="671"/>
      <c r="KW3" s="671"/>
      <c r="KX3" s="671"/>
      <c r="KY3" s="671"/>
      <c r="KZ3" s="671"/>
      <c r="LA3" s="671"/>
      <c r="LB3" s="670" t="s">
        <v>188</v>
      </c>
      <c r="LC3" s="671"/>
      <c r="LD3" s="671"/>
      <c r="LE3" s="671"/>
      <c r="LF3" s="671"/>
      <c r="LG3" s="671"/>
      <c r="LH3" s="671"/>
      <c r="LI3" s="671"/>
      <c r="LJ3" s="671"/>
      <c r="LK3" s="671"/>
      <c r="LL3" s="671"/>
      <c r="LM3" s="671"/>
      <c r="LN3" s="671"/>
      <c r="LO3" s="671"/>
      <c r="LP3" s="671"/>
      <c r="LQ3" s="671"/>
      <c r="LR3" s="671"/>
      <c r="LS3" s="671"/>
      <c r="LT3" s="670" t="s">
        <v>187</v>
      </c>
      <c r="LU3" s="671"/>
      <c r="LV3" s="671"/>
      <c r="LW3" s="671"/>
      <c r="LX3" s="671"/>
      <c r="LY3" s="671"/>
      <c r="LZ3" s="671"/>
      <c r="MA3" s="671"/>
      <c r="MB3" s="671"/>
      <c r="MC3" s="671"/>
      <c r="MD3" s="671"/>
      <c r="ME3" s="671"/>
      <c r="MF3" s="671"/>
      <c r="MG3" s="671"/>
      <c r="MH3" s="671"/>
      <c r="MI3" s="671"/>
      <c r="MJ3" s="671"/>
      <c r="MK3" s="671"/>
      <c r="ML3" s="670" t="s">
        <v>186</v>
      </c>
      <c r="MM3" s="671"/>
      <c r="MN3" s="671"/>
      <c r="MO3" s="671"/>
      <c r="MP3" s="671"/>
      <c r="MQ3" s="671"/>
      <c r="MR3" s="671"/>
      <c r="MS3" s="671"/>
      <c r="MT3" s="671"/>
      <c r="MU3" s="671"/>
      <c r="MV3" s="671"/>
      <c r="MW3" s="671"/>
      <c r="MX3" s="671"/>
      <c r="MY3" s="671"/>
      <c r="MZ3" s="671"/>
      <c r="NA3" s="671"/>
      <c r="NB3" s="671"/>
      <c r="NC3" s="671"/>
    </row>
    <row r="4" spans="1:367" s="252" customFormat="1" ht="35.25" customHeight="1" x14ac:dyDescent="0.3">
      <c r="A4" s="690"/>
      <c r="B4" s="688" t="s">
        <v>168</v>
      </c>
      <c r="C4" s="678"/>
      <c r="D4" s="678" t="s">
        <v>185</v>
      </c>
      <c r="E4" s="678"/>
      <c r="F4" s="686" t="s">
        <v>165</v>
      </c>
      <c r="G4" s="684"/>
      <c r="H4" s="684" t="s">
        <v>164</v>
      </c>
      <c r="I4" s="684"/>
      <c r="J4" s="684" t="s">
        <v>163</v>
      </c>
      <c r="K4" s="684"/>
      <c r="L4" s="684" t="s">
        <v>162</v>
      </c>
      <c r="M4" s="684"/>
      <c r="N4" s="684" t="s">
        <v>181</v>
      </c>
      <c r="O4" s="684"/>
      <c r="P4" s="684" t="s">
        <v>160</v>
      </c>
      <c r="Q4" s="684"/>
      <c r="R4" s="684" t="s">
        <v>177</v>
      </c>
      <c r="S4" s="684"/>
      <c r="T4" s="684" t="s">
        <v>176</v>
      </c>
      <c r="U4" s="684"/>
      <c r="V4" s="684" t="s">
        <v>179</v>
      </c>
      <c r="W4" s="684"/>
      <c r="X4" s="684" t="s">
        <v>178</v>
      </c>
      <c r="Y4" s="685"/>
      <c r="Z4" s="678" t="s">
        <v>167</v>
      </c>
      <c r="AA4" s="678"/>
      <c r="AB4" s="678" t="s">
        <v>166</v>
      </c>
      <c r="AC4" s="678"/>
      <c r="AD4" s="686" t="s">
        <v>165</v>
      </c>
      <c r="AE4" s="684"/>
      <c r="AF4" s="684" t="s">
        <v>184</v>
      </c>
      <c r="AG4" s="684"/>
      <c r="AH4" s="684" t="s">
        <v>163</v>
      </c>
      <c r="AI4" s="684"/>
      <c r="AJ4" s="684" t="s">
        <v>162</v>
      </c>
      <c r="AK4" s="684"/>
      <c r="AL4" s="684" t="s">
        <v>161</v>
      </c>
      <c r="AM4" s="684"/>
      <c r="AN4" s="684" t="s">
        <v>160</v>
      </c>
      <c r="AO4" s="684"/>
      <c r="AP4" s="684" t="s">
        <v>177</v>
      </c>
      <c r="AQ4" s="684"/>
      <c r="AR4" s="684" t="s">
        <v>176</v>
      </c>
      <c r="AS4" s="684"/>
      <c r="AT4" s="684" t="s">
        <v>179</v>
      </c>
      <c r="AU4" s="684"/>
      <c r="AV4" s="684" t="s">
        <v>178</v>
      </c>
      <c r="AW4" s="685"/>
      <c r="AX4" s="678" t="s">
        <v>144</v>
      </c>
      <c r="AY4" s="678"/>
      <c r="AZ4" s="678" t="s">
        <v>143</v>
      </c>
      <c r="BA4" s="678"/>
      <c r="BB4" s="679" t="s">
        <v>165</v>
      </c>
      <c r="BC4" s="680"/>
      <c r="BD4" s="680" t="s">
        <v>141</v>
      </c>
      <c r="BE4" s="680"/>
      <c r="BF4" s="684" t="s">
        <v>140</v>
      </c>
      <c r="BG4" s="684"/>
      <c r="BH4" s="684" t="s">
        <v>162</v>
      </c>
      <c r="BI4" s="684"/>
      <c r="BJ4" s="680" t="s">
        <v>138</v>
      </c>
      <c r="BK4" s="680"/>
      <c r="BL4" s="680" t="s">
        <v>137</v>
      </c>
      <c r="BM4" s="680"/>
      <c r="BN4" s="680" t="s">
        <v>177</v>
      </c>
      <c r="BO4" s="680"/>
      <c r="BP4" s="680" t="s">
        <v>135</v>
      </c>
      <c r="BQ4" s="680"/>
      <c r="BR4" s="680" t="s">
        <v>175</v>
      </c>
      <c r="BS4" s="680"/>
      <c r="BT4" s="680" t="s">
        <v>175</v>
      </c>
      <c r="BU4" s="687"/>
      <c r="BV4" s="678" t="s">
        <v>168</v>
      </c>
      <c r="BW4" s="678"/>
      <c r="BX4" s="678" t="s">
        <v>166</v>
      </c>
      <c r="BY4" s="678"/>
      <c r="BZ4" s="686" t="s">
        <v>174</v>
      </c>
      <c r="CA4" s="684"/>
      <c r="CB4" s="684" t="s">
        <v>164</v>
      </c>
      <c r="CC4" s="684"/>
      <c r="CD4" s="684" t="s">
        <v>163</v>
      </c>
      <c r="CE4" s="684"/>
      <c r="CF4" s="684" t="s">
        <v>162</v>
      </c>
      <c r="CG4" s="684"/>
      <c r="CH4" s="684" t="s">
        <v>161</v>
      </c>
      <c r="CI4" s="684"/>
      <c r="CJ4" s="684" t="s">
        <v>160</v>
      </c>
      <c r="CK4" s="684"/>
      <c r="CL4" s="684" t="s">
        <v>177</v>
      </c>
      <c r="CM4" s="684"/>
      <c r="CN4" s="684" t="s">
        <v>176</v>
      </c>
      <c r="CO4" s="684"/>
      <c r="CP4" s="684" t="s">
        <v>179</v>
      </c>
      <c r="CQ4" s="684"/>
      <c r="CR4" s="684" t="s">
        <v>183</v>
      </c>
      <c r="CS4" s="685"/>
      <c r="CT4" s="678" t="s">
        <v>168</v>
      </c>
      <c r="CU4" s="678"/>
      <c r="CV4" s="678" t="s">
        <v>166</v>
      </c>
      <c r="CW4" s="678"/>
      <c r="CX4" s="686" t="s">
        <v>174</v>
      </c>
      <c r="CY4" s="684"/>
      <c r="CZ4" s="684" t="s">
        <v>164</v>
      </c>
      <c r="DA4" s="684"/>
      <c r="DB4" s="684" t="s">
        <v>182</v>
      </c>
      <c r="DC4" s="684"/>
      <c r="DD4" s="684" t="s">
        <v>162</v>
      </c>
      <c r="DE4" s="684"/>
      <c r="DF4" s="684" t="s">
        <v>181</v>
      </c>
      <c r="DG4" s="684"/>
      <c r="DH4" s="684" t="s">
        <v>160</v>
      </c>
      <c r="DI4" s="684"/>
      <c r="DJ4" s="684" t="s">
        <v>180</v>
      </c>
      <c r="DK4" s="684"/>
      <c r="DL4" s="684" t="s">
        <v>176</v>
      </c>
      <c r="DM4" s="684"/>
      <c r="DN4" s="684" t="s">
        <v>179</v>
      </c>
      <c r="DO4" s="684"/>
      <c r="DP4" s="684" t="s">
        <v>178</v>
      </c>
      <c r="DQ4" s="685"/>
      <c r="DR4" s="678" t="s">
        <v>168</v>
      </c>
      <c r="DS4" s="678"/>
      <c r="DT4" s="678" t="s">
        <v>166</v>
      </c>
      <c r="DU4" s="678"/>
      <c r="DV4" s="686" t="s">
        <v>165</v>
      </c>
      <c r="DW4" s="684"/>
      <c r="DX4" s="684" t="s">
        <v>164</v>
      </c>
      <c r="DY4" s="684"/>
      <c r="DZ4" s="684" t="s">
        <v>163</v>
      </c>
      <c r="EA4" s="684"/>
      <c r="EB4" s="684" t="s">
        <v>162</v>
      </c>
      <c r="EC4" s="684"/>
      <c r="ED4" s="684" t="s">
        <v>161</v>
      </c>
      <c r="EE4" s="684"/>
      <c r="EF4" s="684" t="s">
        <v>160</v>
      </c>
      <c r="EG4" s="684"/>
      <c r="EH4" s="684" t="s">
        <v>177</v>
      </c>
      <c r="EI4" s="684"/>
      <c r="EJ4" s="684" t="s">
        <v>176</v>
      </c>
      <c r="EK4" s="684"/>
      <c r="EL4" s="684" t="s">
        <v>179</v>
      </c>
      <c r="EM4" s="684"/>
      <c r="EN4" s="684" t="s">
        <v>178</v>
      </c>
      <c r="EO4" s="685"/>
      <c r="EP4" s="678" t="s">
        <v>168</v>
      </c>
      <c r="EQ4" s="678"/>
      <c r="ER4" s="678" t="s">
        <v>166</v>
      </c>
      <c r="ES4" s="678"/>
      <c r="ET4" s="686" t="s">
        <v>165</v>
      </c>
      <c r="EU4" s="684"/>
      <c r="EV4" s="684" t="s">
        <v>164</v>
      </c>
      <c r="EW4" s="684"/>
      <c r="EX4" s="684" t="s">
        <v>163</v>
      </c>
      <c r="EY4" s="684"/>
      <c r="EZ4" s="684" t="s">
        <v>162</v>
      </c>
      <c r="FA4" s="684"/>
      <c r="FB4" s="684" t="s">
        <v>161</v>
      </c>
      <c r="FC4" s="684"/>
      <c r="FD4" s="684" t="s">
        <v>160</v>
      </c>
      <c r="FE4" s="684"/>
      <c r="FF4" s="684" t="s">
        <v>177</v>
      </c>
      <c r="FG4" s="684"/>
      <c r="FH4" s="684" t="s">
        <v>176</v>
      </c>
      <c r="FI4" s="684"/>
      <c r="FJ4" s="684" t="s">
        <v>179</v>
      </c>
      <c r="FK4" s="684"/>
      <c r="FL4" s="684" t="s">
        <v>178</v>
      </c>
      <c r="FM4" s="685"/>
      <c r="FN4" s="668" t="s">
        <v>168</v>
      </c>
      <c r="FO4" s="669"/>
      <c r="FP4" s="669" t="s">
        <v>166</v>
      </c>
      <c r="FQ4" s="669"/>
      <c r="FR4" s="666" t="s">
        <v>174</v>
      </c>
      <c r="FS4" s="667"/>
      <c r="FT4" s="667" t="s">
        <v>173</v>
      </c>
      <c r="FU4" s="667"/>
      <c r="FV4" s="667" t="s">
        <v>163</v>
      </c>
      <c r="FW4" s="667"/>
      <c r="FX4" s="667" t="s">
        <v>162</v>
      </c>
      <c r="FY4" s="667"/>
      <c r="FZ4" s="667" t="s">
        <v>161</v>
      </c>
      <c r="GA4" s="667"/>
      <c r="GB4" s="667" t="s">
        <v>160</v>
      </c>
      <c r="GC4" s="667"/>
      <c r="GD4" s="664" t="s">
        <v>159</v>
      </c>
      <c r="GE4" s="665"/>
      <c r="GF4" s="668" t="s">
        <v>168</v>
      </c>
      <c r="GG4" s="669"/>
      <c r="GH4" s="669" t="s">
        <v>166</v>
      </c>
      <c r="GI4" s="669"/>
      <c r="GJ4" s="666" t="s">
        <v>165</v>
      </c>
      <c r="GK4" s="667"/>
      <c r="GL4" s="667" t="s">
        <v>164</v>
      </c>
      <c r="GM4" s="667"/>
      <c r="GN4" s="667" t="s">
        <v>172</v>
      </c>
      <c r="GO4" s="667"/>
      <c r="GP4" s="667" t="s">
        <v>171</v>
      </c>
      <c r="GQ4" s="667"/>
      <c r="GR4" s="667" t="s">
        <v>161</v>
      </c>
      <c r="GS4" s="667"/>
      <c r="GT4" s="667" t="s">
        <v>160</v>
      </c>
      <c r="GU4" s="667"/>
      <c r="GV4" s="664" t="s">
        <v>159</v>
      </c>
      <c r="GW4" s="665"/>
      <c r="GX4" s="668" t="s">
        <v>168</v>
      </c>
      <c r="GY4" s="669"/>
      <c r="GZ4" s="669" t="s">
        <v>170</v>
      </c>
      <c r="HA4" s="669"/>
      <c r="HB4" s="666" t="s">
        <v>165</v>
      </c>
      <c r="HC4" s="667"/>
      <c r="HD4" s="667" t="s">
        <v>164</v>
      </c>
      <c r="HE4" s="667"/>
      <c r="HF4" s="667" t="s">
        <v>163</v>
      </c>
      <c r="HG4" s="667"/>
      <c r="HH4" s="667" t="s">
        <v>162</v>
      </c>
      <c r="HI4" s="667"/>
      <c r="HJ4" s="667" t="s">
        <v>161</v>
      </c>
      <c r="HK4" s="667"/>
      <c r="HL4" s="667" t="s">
        <v>169</v>
      </c>
      <c r="HM4" s="667"/>
      <c r="HN4" s="664" t="s">
        <v>159</v>
      </c>
      <c r="HO4" s="665"/>
      <c r="HP4" s="668" t="s">
        <v>168</v>
      </c>
      <c r="HQ4" s="669"/>
      <c r="HR4" s="669" t="s">
        <v>166</v>
      </c>
      <c r="HS4" s="669"/>
      <c r="HT4" s="666" t="s">
        <v>165</v>
      </c>
      <c r="HU4" s="667"/>
      <c r="HV4" s="667" t="s">
        <v>164</v>
      </c>
      <c r="HW4" s="667"/>
      <c r="HX4" s="667" t="s">
        <v>163</v>
      </c>
      <c r="HY4" s="667"/>
      <c r="HZ4" s="667" t="s">
        <v>162</v>
      </c>
      <c r="IA4" s="667"/>
      <c r="IB4" s="667" t="s">
        <v>161</v>
      </c>
      <c r="IC4" s="667"/>
      <c r="ID4" s="667" t="s">
        <v>160</v>
      </c>
      <c r="IE4" s="667"/>
      <c r="IF4" s="664" t="s">
        <v>159</v>
      </c>
      <c r="IG4" s="665"/>
      <c r="IH4" s="672" t="s">
        <v>167</v>
      </c>
      <c r="II4" s="669"/>
      <c r="IJ4" s="669" t="s">
        <v>166</v>
      </c>
      <c r="IK4" s="669"/>
      <c r="IL4" s="666" t="s">
        <v>165</v>
      </c>
      <c r="IM4" s="667"/>
      <c r="IN4" s="667" t="s">
        <v>164</v>
      </c>
      <c r="IO4" s="667"/>
      <c r="IP4" s="667" t="s">
        <v>163</v>
      </c>
      <c r="IQ4" s="667"/>
      <c r="IR4" s="667" t="s">
        <v>162</v>
      </c>
      <c r="IS4" s="667"/>
      <c r="IT4" s="667" t="s">
        <v>161</v>
      </c>
      <c r="IU4" s="667"/>
      <c r="IV4" s="667" t="s">
        <v>160</v>
      </c>
      <c r="IW4" s="667"/>
      <c r="IX4" s="664" t="s">
        <v>159</v>
      </c>
      <c r="IY4" s="665"/>
      <c r="IZ4" s="672" t="s">
        <v>158</v>
      </c>
      <c r="JA4" s="669"/>
      <c r="JB4" s="669" t="s">
        <v>157</v>
      </c>
      <c r="JC4" s="673"/>
      <c r="JD4" s="674" t="s">
        <v>59</v>
      </c>
      <c r="JE4" s="675"/>
      <c r="JF4" s="675" t="s">
        <v>156</v>
      </c>
      <c r="JG4" s="675"/>
      <c r="JH4" s="667" t="s">
        <v>155</v>
      </c>
      <c r="JI4" s="667"/>
      <c r="JJ4" s="667" t="s">
        <v>154</v>
      </c>
      <c r="JK4" s="667"/>
      <c r="JL4" s="675" t="s">
        <v>153</v>
      </c>
      <c r="JM4" s="675"/>
      <c r="JN4" s="675" t="s">
        <v>152</v>
      </c>
      <c r="JO4" s="675"/>
      <c r="JP4" s="664" t="s">
        <v>151</v>
      </c>
      <c r="JQ4" s="665"/>
      <c r="JR4" s="672" t="s">
        <v>158</v>
      </c>
      <c r="JS4" s="669"/>
      <c r="JT4" s="669" t="s">
        <v>157</v>
      </c>
      <c r="JU4" s="673"/>
      <c r="JV4" s="674" t="s">
        <v>59</v>
      </c>
      <c r="JW4" s="675"/>
      <c r="JX4" s="675" t="s">
        <v>156</v>
      </c>
      <c r="JY4" s="675"/>
      <c r="JZ4" s="667" t="s">
        <v>155</v>
      </c>
      <c r="KA4" s="667"/>
      <c r="KB4" s="667" t="s">
        <v>154</v>
      </c>
      <c r="KC4" s="667"/>
      <c r="KD4" s="675" t="s">
        <v>153</v>
      </c>
      <c r="KE4" s="675"/>
      <c r="KF4" s="675" t="s">
        <v>152</v>
      </c>
      <c r="KG4" s="675"/>
      <c r="KH4" s="664" t="s">
        <v>151</v>
      </c>
      <c r="KI4" s="665"/>
      <c r="KJ4" s="672" t="s">
        <v>158</v>
      </c>
      <c r="KK4" s="669"/>
      <c r="KL4" s="669" t="s">
        <v>157</v>
      </c>
      <c r="KM4" s="673"/>
      <c r="KN4" s="674" t="s">
        <v>59</v>
      </c>
      <c r="KO4" s="675"/>
      <c r="KP4" s="675" t="s">
        <v>156</v>
      </c>
      <c r="KQ4" s="675"/>
      <c r="KR4" s="667" t="s">
        <v>155</v>
      </c>
      <c r="KS4" s="667"/>
      <c r="KT4" s="667" t="s">
        <v>154</v>
      </c>
      <c r="KU4" s="667"/>
      <c r="KV4" s="675" t="s">
        <v>153</v>
      </c>
      <c r="KW4" s="675"/>
      <c r="KX4" s="675" t="s">
        <v>152</v>
      </c>
      <c r="KY4" s="675"/>
      <c r="KZ4" s="664" t="s">
        <v>151</v>
      </c>
      <c r="LA4" s="665"/>
      <c r="LB4" s="672" t="s">
        <v>158</v>
      </c>
      <c r="LC4" s="669"/>
      <c r="LD4" s="669" t="s">
        <v>157</v>
      </c>
      <c r="LE4" s="673"/>
      <c r="LF4" s="674" t="s">
        <v>59</v>
      </c>
      <c r="LG4" s="675"/>
      <c r="LH4" s="675" t="s">
        <v>156</v>
      </c>
      <c r="LI4" s="675"/>
      <c r="LJ4" s="667" t="s">
        <v>155</v>
      </c>
      <c r="LK4" s="667"/>
      <c r="LL4" s="667" t="s">
        <v>154</v>
      </c>
      <c r="LM4" s="667"/>
      <c r="LN4" s="675" t="s">
        <v>153</v>
      </c>
      <c r="LO4" s="675"/>
      <c r="LP4" s="675" t="s">
        <v>152</v>
      </c>
      <c r="LQ4" s="675"/>
      <c r="LR4" s="664" t="s">
        <v>151</v>
      </c>
      <c r="LS4" s="665"/>
      <c r="LT4" s="672" t="s">
        <v>158</v>
      </c>
      <c r="LU4" s="669"/>
      <c r="LV4" s="669" t="s">
        <v>157</v>
      </c>
      <c r="LW4" s="673"/>
      <c r="LX4" s="674" t="s">
        <v>59</v>
      </c>
      <c r="LY4" s="675"/>
      <c r="LZ4" s="675" t="s">
        <v>156</v>
      </c>
      <c r="MA4" s="675"/>
      <c r="MB4" s="667" t="s">
        <v>155</v>
      </c>
      <c r="MC4" s="667"/>
      <c r="MD4" s="667" t="s">
        <v>154</v>
      </c>
      <c r="ME4" s="667"/>
      <c r="MF4" s="675" t="s">
        <v>153</v>
      </c>
      <c r="MG4" s="675"/>
      <c r="MH4" s="675" t="s">
        <v>152</v>
      </c>
      <c r="MI4" s="675"/>
      <c r="MJ4" s="664" t="s">
        <v>151</v>
      </c>
      <c r="MK4" s="665"/>
      <c r="ML4" s="672" t="s">
        <v>158</v>
      </c>
      <c r="MM4" s="669"/>
      <c r="MN4" s="669" t="s">
        <v>157</v>
      </c>
      <c r="MO4" s="673"/>
      <c r="MP4" s="674" t="s">
        <v>59</v>
      </c>
      <c r="MQ4" s="675"/>
      <c r="MR4" s="675" t="s">
        <v>156</v>
      </c>
      <c r="MS4" s="675"/>
      <c r="MT4" s="667" t="s">
        <v>155</v>
      </c>
      <c r="MU4" s="667"/>
      <c r="MV4" s="667" t="s">
        <v>154</v>
      </c>
      <c r="MW4" s="667"/>
      <c r="MX4" s="675" t="s">
        <v>153</v>
      </c>
      <c r="MY4" s="675"/>
      <c r="MZ4" s="675" t="s">
        <v>152</v>
      </c>
      <c r="NA4" s="675"/>
      <c r="NB4" s="664" t="s">
        <v>151</v>
      </c>
      <c r="NC4" s="665"/>
    </row>
    <row r="5" spans="1:367" s="1" customFormat="1" ht="14.25" thickBot="1" x14ac:dyDescent="0.35">
      <c r="A5" s="691"/>
      <c r="B5" s="172" t="s">
        <v>55</v>
      </c>
      <c r="C5" s="173" t="s">
        <v>56</v>
      </c>
      <c r="D5" s="173" t="s">
        <v>55</v>
      </c>
      <c r="E5" s="173" t="s">
        <v>56</v>
      </c>
      <c r="F5" s="253" t="s">
        <v>55</v>
      </c>
      <c r="G5" s="176" t="s">
        <v>56</v>
      </c>
      <c r="H5" s="176" t="s">
        <v>55</v>
      </c>
      <c r="I5" s="176" t="s">
        <v>56</v>
      </c>
      <c r="J5" s="176" t="s">
        <v>55</v>
      </c>
      <c r="K5" s="176" t="s">
        <v>56</v>
      </c>
      <c r="L5" s="176" t="s">
        <v>55</v>
      </c>
      <c r="M5" s="176" t="s">
        <v>56</v>
      </c>
      <c r="N5" s="176" t="s">
        <v>55</v>
      </c>
      <c r="O5" s="176" t="s">
        <v>56</v>
      </c>
      <c r="P5" s="176" t="s">
        <v>55</v>
      </c>
      <c r="Q5" s="176" t="s">
        <v>56</v>
      </c>
      <c r="R5" s="176" t="s">
        <v>55</v>
      </c>
      <c r="S5" s="176" t="s">
        <v>56</v>
      </c>
      <c r="T5" s="176" t="s">
        <v>55</v>
      </c>
      <c r="U5" s="176" t="s">
        <v>56</v>
      </c>
      <c r="V5" s="176" t="s">
        <v>55</v>
      </c>
      <c r="W5" s="176" t="s">
        <v>56</v>
      </c>
      <c r="X5" s="176" t="s">
        <v>55</v>
      </c>
      <c r="Y5" s="177" t="s">
        <v>56</v>
      </c>
      <c r="Z5" s="173" t="s">
        <v>55</v>
      </c>
      <c r="AA5" s="173" t="s">
        <v>56</v>
      </c>
      <c r="AB5" s="173" t="s">
        <v>55</v>
      </c>
      <c r="AC5" s="173" t="s">
        <v>56</v>
      </c>
      <c r="AD5" s="253" t="s">
        <v>55</v>
      </c>
      <c r="AE5" s="176" t="s">
        <v>56</v>
      </c>
      <c r="AF5" s="176" t="s">
        <v>55</v>
      </c>
      <c r="AG5" s="176" t="s">
        <v>56</v>
      </c>
      <c r="AH5" s="176" t="s">
        <v>55</v>
      </c>
      <c r="AI5" s="176" t="s">
        <v>56</v>
      </c>
      <c r="AJ5" s="176" t="s">
        <v>55</v>
      </c>
      <c r="AK5" s="176" t="s">
        <v>56</v>
      </c>
      <c r="AL5" s="176" t="s">
        <v>55</v>
      </c>
      <c r="AM5" s="176" t="s">
        <v>56</v>
      </c>
      <c r="AN5" s="176" t="s">
        <v>55</v>
      </c>
      <c r="AO5" s="176" t="s">
        <v>56</v>
      </c>
      <c r="AP5" s="176" t="s">
        <v>55</v>
      </c>
      <c r="AQ5" s="176" t="s">
        <v>56</v>
      </c>
      <c r="AR5" s="176" t="s">
        <v>55</v>
      </c>
      <c r="AS5" s="176" t="s">
        <v>56</v>
      </c>
      <c r="AT5" s="176" t="s">
        <v>55</v>
      </c>
      <c r="AU5" s="176" t="s">
        <v>56</v>
      </c>
      <c r="AV5" s="176" t="s">
        <v>55</v>
      </c>
      <c r="AW5" s="177" t="s">
        <v>56</v>
      </c>
      <c r="AX5" s="173" t="s">
        <v>55</v>
      </c>
      <c r="AY5" s="173" t="s">
        <v>56</v>
      </c>
      <c r="AZ5" s="173" t="s">
        <v>55</v>
      </c>
      <c r="BA5" s="173" t="s">
        <v>56</v>
      </c>
      <c r="BB5" s="253" t="s">
        <v>55</v>
      </c>
      <c r="BC5" s="176" t="s">
        <v>56</v>
      </c>
      <c r="BD5" s="176" t="s">
        <v>55</v>
      </c>
      <c r="BE5" s="176" t="s">
        <v>56</v>
      </c>
      <c r="BF5" s="176" t="s">
        <v>55</v>
      </c>
      <c r="BG5" s="176" t="s">
        <v>56</v>
      </c>
      <c r="BH5" s="176" t="s">
        <v>55</v>
      </c>
      <c r="BI5" s="176" t="s">
        <v>56</v>
      </c>
      <c r="BJ5" s="176" t="s">
        <v>55</v>
      </c>
      <c r="BK5" s="176" t="s">
        <v>56</v>
      </c>
      <c r="BL5" s="176" t="s">
        <v>55</v>
      </c>
      <c r="BM5" s="176" t="s">
        <v>56</v>
      </c>
      <c r="BN5" s="176" t="s">
        <v>55</v>
      </c>
      <c r="BO5" s="176" t="s">
        <v>56</v>
      </c>
      <c r="BP5" s="176" t="s">
        <v>55</v>
      </c>
      <c r="BQ5" s="176" t="s">
        <v>56</v>
      </c>
      <c r="BR5" s="176" t="s">
        <v>55</v>
      </c>
      <c r="BS5" s="176" t="s">
        <v>56</v>
      </c>
      <c r="BT5" s="176" t="s">
        <v>55</v>
      </c>
      <c r="BU5" s="177" t="s">
        <v>56</v>
      </c>
      <c r="BV5" s="173" t="s">
        <v>55</v>
      </c>
      <c r="BW5" s="173" t="s">
        <v>56</v>
      </c>
      <c r="BX5" s="173" t="s">
        <v>55</v>
      </c>
      <c r="BY5" s="173" t="s">
        <v>56</v>
      </c>
      <c r="BZ5" s="253" t="s">
        <v>55</v>
      </c>
      <c r="CA5" s="176" t="s">
        <v>56</v>
      </c>
      <c r="CB5" s="176" t="s">
        <v>55</v>
      </c>
      <c r="CC5" s="176" t="s">
        <v>56</v>
      </c>
      <c r="CD5" s="176" t="s">
        <v>55</v>
      </c>
      <c r="CE5" s="176" t="s">
        <v>56</v>
      </c>
      <c r="CF5" s="176" t="s">
        <v>55</v>
      </c>
      <c r="CG5" s="176" t="s">
        <v>56</v>
      </c>
      <c r="CH5" s="176" t="s">
        <v>55</v>
      </c>
      <c r="CI5" s="176" t="s">
        <v>56</v>
      </c>
      <c r="CJ5" s="176" t="s">
        <v>55</v>
      </c>
      <c r="CK5" s="176" t="s">
        <v>56</v>
      </c>
      <c r="CL5" s="176" t="s">
        <v>55</v>
      </c>
      <c r="CM5" s="176" t="s">
        <v>56</v>
      </c>
      <c r="CN5" s="176" t="s">
        <v>55</v>
      </c>
      <c r="CO5" s="176" t="s">
        <v>56</v>
      </c>
      <c r="CP5" s="176" t="s">
        <v>55</v>
      </c>
      <c r="CQ5" s="176" t="s">
        <v>56</v>
      </c>
      <c r="CR5" s="176" t="s">
        <v>55</v>
      </c>
      <c r="CS5" s="177" t="s">
        <v>56</v>
      </c>
      <c r="CT5" s="173" t="s">
        <v>55</v>
      </c>
      <c r="CU5" s="173" t="s">
        <v>56</v>
      </c>
      <c r="CV5" s="173" t="s">
        <v>55</v>
      </c>
      <c r="CW5" s="173" t="s">
        <v>56</v>
      </c>
      <c r="CX5" s="253" t="s">
        <v>55</v>
      </c>
      <c r="CY5" s="176" t="s">
        <v>56</v>
      </c>
      <c r="CZ5" s="176" t="s">
        <v>55</v>
      </c>
      <c r="DA5" s="176" t="s">
        <v>56</v>
      </c>
      <c r="DB5" s="176" t="s">
        <v>55</v>
      </c>
      <c r="DC5" s="176" t="s">
        <v>56</v>
      </c>
      <c r="DD5" s="176" t="s">
        <v>55</v>
      </c>
      <c r="DE5" s="176" t="s">
        <v>56</v>
      </c>
      <c r="DF5" s="176" t="s">
        <v>55</v>
      </c>
      <c r="DG5" s="176" t="s">
        <v>56</v>
      </c>
      <c r="DH5" s="176" t="s">
        <v>55</v>
      </c>
      <c r="DI5" s="176" t="s">
        <v>56</v>
      </c>
      <c r="DJ5" s="176" t="s">
        <v>55</v>
      </c>
      <c r="DK5" s="176" t="s">
        <v>56</v>
      </c>
      <c r="DL5" s="176" t="s">
        <v>55</v>
      </c>
      <c r="DM5" s="176" t="s">
        <v>56</v>
      </c>
      <c r="DN5" s="176" t="s">
        <v>55</v>
      </c>
      <c r="DO5" s="176" t="s">
        <v>56</v>
      </c>
      <c r="DP5" s="176" t="s">
        <v>55</v>
      </c>
      <c r="DQ5" s="177" t="s">
        <v>56</v>
      </c>
      <c r="DR5" s="173" t="s">
        <v>55</v>
      </c>
      <c r="DS5" s="173" t="s">
        <v>56</v>
      </c>
      <c r="DT5" s="173" t="s">
        <v>55</v>
      </c>
      <c r="DU5" s="173" t="s">
        <v>56</v>
      </c>
      <c r="DV5" s="253" t="s">
        <v>55</v>
      </c>
      <c r="DW5" s="176" t="s">
        <v>56</v>
      </c>
      <c r="DX5" s="176" t="s">
        <v>55</v>
      </c>
      <c r="DY5" s="176" t="s">
        <v>56</v>
      </c>
      <c r="DZ5" s="176" t="s">
        <v>55</v>
      </c>
      <c r="EA5" s="176" t="s">
        <v>56</v>
      </c>
      <c r="EB5" s="176" t="s">
        <v>55</v>
      </c>
      <c r="EC5" s="176" t="s">
        <v>56</v>
      </c>
      <c r="ED5" s="176" t="s">
        <v>55</v>
      </c>
      <c r="EE5" s="176" t="s">
        <v>56</v>
      </c>
      <c r="EF5" s="176" t="s">
        <v>55</v>
      </c>
      <c r="EG5" s="176" t="s">
        <v>56</v>
      </c>
      <c r="EH5" s="176" t="s">
        <v>55</v>
      </c>
      <c r="EI5" s="176" t="s">
        <v>56</v>
      </c>
      <c r="EJ5" s="176" t="s">
        <v>55</v>
      </c>
      <c r="EK5" s="176" t="s">
        <v>56</v>
      </c>
      <c r="EL5" s="176" t="s">
        <v>55</v>
      </c>
      <c r="EM5" s="176" t="s">
        <v>56</v>
      </c>
      <c r="EN5" s="176" t="s">
        <v>55</v>
      </c>
      <c r="EO5" s="177" t="s">
        <v>56</v>
      </c>
      <c r="EP5" s="173" t="s">
        <v>55</v>
      </c>
      <c r="EQ5" s="173" t="s">
        <v>56</v>
      </c>
      <c r="ER5" s="173" t="s">
        <v>55</v>
      </c>
      <c r="ES5" s="173" t="s">
        <v>56</v>
      </c>
      <c r="ET5" s="253" t="s">
        <v>55</v>
      </c>
      <c r="EU5" s="176" t="s">
        <v>56</v>
      </c>
      <c r="EV5" s="176" t="s">
        <v>55</v>
      </c>
      <c r="EW5" s="176" t="s">
        <v>56</v>
      </c>
      <c r="EX5" s="176" t="s">
        <v>55</v>
      </c>
      <c r="EY5" s="176" t="s">
        <v>56</v>
      </c>
      <c r="EZ5" s="176" t="s">
        <v>55</v>
      </c>
      <c r="FA5" s="176" t="s">
        <v>56</v>
      </c>
      <c r="FB5" s="176" t="s">
        <v>55</v>
      </c>
      <c r="FC5" s="176" t="s">
        <v>56</v>
      </c>
      <c r="FD5" s="176" t="s">
        <v>55</v>
      </c>
      <c r="FE5" s="176" t="s">
        <v>56</v>
      </c>
      <c r="FF5" s="176" t="s">
        <v>55</v>
      </c>
      <c r="FG5" s="176" t="s">
        <v>56</v>
      </c>
      <c r="FH5" s="176" t="s">
        <v>55</v>
      </c>
      <c r="FI5" s="176" t="s">
        <v>56</v>
      </c>
      <c r="FJ5" s="176" t="s">
        <v>55</v>
      </c>
      <c r="FK5" s="176" t="s">
        <v>56</v>
      </c>
      <c r="FL5" s="176" t="s">
        <v>55</v>
      </c>
      <c r="FM5" s="177" t="s">
        <v>56</v>
      </c>
      <c r="FN5" s="254" t="s">
        <v>55</v>
      </c>
      <c r="FO5" s="255" t="s">
        <v>56</v>
      </c>
      <c r="FP5" s="255" t="s">
        <v>55</v>
      </c>
      <c r="FQ5" s="255" t="s">
        <v>56</v>
      </c>
      <c r="FR5" s="256" t="s">
        <v>55</v>
      </c>
      <c r="FS5" s="257" t="s">
        <v>56</v>
      </c>
      <c r="FT5" s="257" t="s">
        <v>55</v>
      </c>
      <c r="FU5" s="257" t="s">
        <v>56</v>
      </c>
      <c r="FV5" s="257" t="s">
        <v>55</v>
      </c>
      <c r="FW5" s="257" t="s">
        <v>56</v>
      </c>
      <c r="FX5" s="257" t="s">
        <v>55</v>
      </c>
      <c r="FY5" s="257" t="s">
        <v>56</v>
      </c>
      <c r="FZ5" s="257" t="s">
        <v>55</v>
      </c>
      <c r="GA5" s="257" t="s">
        <v>56</v>
      </c>
      <c r="GB5" s="257" t="s">
        <v>55</v>
      </c>
      <c r="GC5" s="257" t="s">
        <v>56</v>
      </c>
      <c r="GD5" s="257" t="s">
        <v>55</v>
      </c>
      <c r="GE5" s="258" t="s">
        <v>56</v>
      </c>
      <c r="GF5" s="254" t="s">
        <v>55</v>
      </c>
      <c r="GG5" s="255" t="s">
        <v>56</v>
      </c>
      <c r="GH5" s="255" t="s">
        <v>55</v>
      </c>
      <c r="GI5" s="255" t="s">
        <v>56</v>
      </c>
      <c r="GJ5" s="256" t="s">
        <v>55</v>
      </c>
      <c r="GK5" s="257" t="s">
        <v>56</v>
      </c>
      <c r="GL5" s="257" t="s">
        <v>55</v>
      </c>
      <c r="GM5" s="257" t="s">
        <v>56</v>
      </c>
      <c r="GN5" s="257" t="s">
        <v>55</v>
      </c>
      <c r="GO5" s="257" t="s">
        <v>56</v>
      </c>
      <c r="GP5" s="257" t="s">
        <v>55</v>
      </c>
      <c r="GQ5" s="257" t="s">
        <v>56</v>
      </c>
      <c r="GR5" s="257" t="s">
        <v>55</v>
      </c>
      <c r="GS5" s="257" t="s">
        <v>56</v>
      </c>
      <c r="GT5" s="257" t="s">
        <v>55</v>
      </c>
      <c r="GU5" s="257" t="s">
        <v>56</v>
      </c>
      <c r="GV5" s="257" t="s">
        <v>55</v>
      </c>
      <c r="GW5" s="258" t="s">
        <v>56</v>
      </c>
      <c r="GX5" s="254" t="s">
        <v>55</v>
      </c>
      <c r="GY5" s="255" t="s">
        <v>56</v>
      </c>
      <c r="GZ5" s="255" t="s">
        <v>55</v>
      </c>
      <c r="HA5" s="255" t="s">
        <v>56</v>
      </c>
      <c r="HB5" s="256" t="s">
        <v>55</v>
      </c>
      <c r="HC5" s="257" t="s">
        <v>56</v>
      </c>
      <c r="HD5" s="257" t="s">
        <v>55</v>
      </c>
      <c r="HE5" s="257" t="s">
        <v>56</v>
      </c>
      <c r="HF5" s="257" t="s">
        <v>55</v>
      </c>
      <c r="HG5" s="257" t="s">
        <v>56</v>
      </c>
      <c r="HH5" s="257" t="s">
        <v>55</v>
      </c>
      <c r="HI5" s="257" t="s">
        <v>56</v>
      </c>
      <c r="HJ5" s="257" t="s">
        <v>55</v>
      </c>
      <c r="HK5" s="257" t="s">
        <v>56</v>
      </c>
      <c r="HL5" s="257" t="s">
        <v>55</v>
      </c>
      <c r="HM5" s="257" t="s">
        <v>56</v>
      </c>
      <c r="HN5" s="257" t="s">
        <v>55</v>
      </c>
      <c r="HO5" s="258" t="s">
        <v>56</v>
      </c>
      <c r="HP5" s="254" t="s">
        <v>55</v>
      </c>
      <c r="HQ5" s="255" t="s">
        <v>56</v>
      </c>
      <c r="HR5" s="255" t="s">
        <v>55</v>
      </c>
      <c r="HS5" s="255" t="s">
        <v>56</v>
      </c>
      <c r="HT5" s="256" t="s">
        <v>55</v>
      </c>
      <c r="HU5" s="257" t="s">
        <v>56</v>
      </c>
      <c r="HV5" s="257" t="s">
        <v>55</v>
      </c>
      <c r="HW5" s="257" t="s">
        <v>56</v>
      </c>
      <c r="HX5" s="257" t="s">
        <v>55</v>
      </c>
      <c r="HY5" s="257" t="s">
        <v>56</v>
      </c>
      <c r="HZ5" s="257" t="s">
        <v>55</v>
      </c>
      <c r="IA5" s="257" t="s">
        <v>56</v>
      </c>
      <c r="IB5" s="257" t="s">
        <v>55</v>
      </c>
      <c r="IC5" s="257" t="s">
        <v>56</v>
      </c>
      <c r="ID5" s="257" t="s">
        <v>55</v>
      </c>
      <c r="IE5" s="257" t="s">
        <v>56</v>
      </c>
      <c r="IF5" s="257" t="s">
        <v>55</v>
      </c>
      <c r="IG5" s="258" t="s">
        <v>56</v>
      </c>
      <c r="IH5" s="259" t="s">
        <v>55</v>
      </c>
      <c r="II5" s="255" t="s">
        <v>56</v>
      </c>
      <c r="IJ5" s="255" t="s">
        <v>55</v>
      </c>
      <c r="IK5" s="255" t="s">
        <v>56</v>
      </c>
      <c r="IL5" s="256" t="s">
        <v>55</v>
      </c>
      <c r="IM5" s="257" t="s">
        <v>56</v>
      </c>
      <c r="IN5" s="257" t="s">
        <v>55</v>
      </c>
      <c r="IO5" s="257" t="s">
        <v>56</v>
      </c>
      <c r="IP5" s="257" t="s">
        <v>55</v>
      </c>
      <c r="IQ5" s="257" t="s">
        <v>56</v>
      </c>
      <c r="IR5" s="257" t="s">
        <v>55</v>
      </c>
      <c r="IS5" s="257" t="s">
        <v>56</v>
      </c>
      <c r="IT5" s="257" t="s">
        <v>55</v>
      </c>
      <c r="IU5" s="257" t="s">
        <v>56</v>
      </c>
      <c r="IV5" s="257" t="s">
        <v>55</v>
      </c>
      <c r="IW5" s="257" t="s">
        <v>56</v>
      </c>
      <c r="IX5" s="257" t="s">
        <v>55</v>
      </c>
      <c r="IY5" s="258" t="s">
        <v>56</v>
      </c>
      <c r="IZ5" s="259" t="s">
        <v>55</v>
      </c>
      <c r="JA5" s="255" t="s">
        <v>56</v>
      </c>
      <c r="JB5" s="255" t="s">
        <v>55</v>
      </c>
      <c r="JC5" s="260" t="s">
        <v>56</v>
      </c>
      <c r="JD5" s="256" t="s">
        <v>55</v>
      </c>
      <c r="JE5" s="257" t="s">
        <v>56</v>
      </c>
      <c r="JF5" s="257" t="s">
        <v>55</v>
      </c>
      <c r="JG5" s="257" t="s">
        <v>56</v>
      </c>
      <c r="JH5" s="257" t="s">
        <v>55</v>
      </c>
      <c r="JI5" s="257" t="s">
        <v>56</v>
      </c>
      <c r="JJ5" s="257" t="s">
        <v>55</v>
      </c>
      <c r="JK5" s="257" t="s">
        <v>56</v>
      </c>
      <c r="JL5" s="257" t="s">
        <v>55</v>
      </c>
      <c r="JM5" s="257" t="s">
        <v>56</v>
      </c>
      <c r="JN5" s="257" t="s">
        <v>55</v>
      </c>
      <c r="JO5" s="257" t="s">
        <v>56</v>
      </c>
      <c r="JP5" s="257" t="s">
        <v>55</v>
      </c>
      <c r="JQ5" s="258" t="s">
        <v>56</v>
      </c>
      <c r="JR5" s="259" t="s">
        <v>55</v>
      </c>
      <c r="JS5" s="255" t="s">
        <v>56</v>
      </c>
      <c r="JT5" s="255" t="s">
        <v>55</v>
      </c>
      <c r="JU5" s="260" t="s">
        <v>56</v>
      </c>
      <c r="JV5" s="256" t="s">
        <v>55</v>
      </c>
      <c r="JW5" s="257" t="s">
        <v>56</v>
      </c>
      <c r="JX5" s="257" t="s">
        <v>55</v>
      </c>
      <c r="JY5" s="257" t="s">
        <v>56</v>
      </c>
      <c r="JZ5" s="257" t="s">
        <v>55</v>
      </c>
      <c r="KA5" s="257" t="s">
        <v>56</v>
      </c>
      <c r="KB5" s="257" t="s">
        <v>55</v>
      </c>
      <c r="KC5" s="257" t="s">
        <v>56</v>
      </c>
      <c r="KD5" s="257" t="s">
        <v>55</v>
      </c>
      <c r="KE5" s="257" t="s">
        <v>56</v>
      </c>
      <c r="KF5" s="257" t="s">
        <v>55</v>
      </c>
      <c r="KG5" s="257" t="s">
        <v>56</v>
      </c>
      <c r="KH5" s="257" t="s">
        <v>55</v>
      </c>
      <c r="KI5" s="258" t="s">
        <v>56</v>
      </c>
      <c r="KJ5" s="259" t="s">
        <v>55</v>
      </c>
      <c r="KK5" s="255" t="s">
        <v>56</v>
      </c>
      <c r="KL5" s="255" t="s">
        <v>55</v>
      </c>
      <c r="KM5" s="260" t="s">
        <v>56</v>
      </c>
      <c r="KN5" s="256" t="s">
        <v>55</v>
      </c>
      <c r="KO5" s="257" t="s">
        <v>56</v>
      </c>
      <c r="KP5" s="257" t="s">
        <v>55</v>
      </c>
      <c r="KQ5" s="257" t="s">
        <v>56</v>
      </c>
      <c r="KR5" s="257" t="s">
        <v>55</v>
      </c>
      <c r="KS5" s="257" t="s">
        <v>56</v>
      </c>
      <c r="KT5" s="257" t="s">
        <v>55</v>
      </c>
      <c r="KU5" s="257" t="s">
        <v>56</v>
      </c>
      <c r="KV5" s="257" t="s">
        <v>55</v>
      </c>
      <c r="KW5" s="257" t="s">
        <v>56</v>
      </c>
      <c r="KX5" s="257" t="s">
        <v>55</v>
      </c>
      <c r="KY5" s="257" t="s">
        <v>56</v>
      </c>
      <c r="KZ5" s="257" t="s">
        <v>55</v>
      </c>
      <c r="LA5" s="258" t="s">
        <v>56</v>
      </c>
      <c r="LB5" s="259" t="s">
        <v>55</v>
      </c>
      <c r="LC5" s="255" t="s">
        <v>56</v>
      </c>
      <c r="LD5" s="255" t="s">
        <v>55</v>
      </c>
      <c r="LE5" s="260" t="s">
        <v>56</v>
      </c>
      <c r="LF5" s="256" t="s">
        <v>55</v>
      </c>
      <c r="LG5" s="257" t="s">
        <v>56</v>
      </c>
      <c r="LH5" s="257" t="s">
        <v>55</v>
      </c>
      <c r="LI5" s="257" t="s">
        <v>56</v>
      </c>
      <c r="LJ5" s="257" t="s">
        <v>55</v>
      </c>
      <c r="LK5" s="257" t="s">
        <v>56</v>
      </c>
      <c r="LL5" s="257" t="s">
        <v>55</v>
      </c>
      <c r="LM5" s="257" t="s">
        <v>56</v>
      </c>
      <c r="LN5" s="257" t="s">
        <v>55</v>
      </c>
      <c r="LO5" s="257" t="s">
        <v>56</v>
      </c>
      <c r="LP5" s="257" t="s">
        <v>55</v>
      </c>
      <c r="LQ5" s="257" t="s">
        <v>56</v>
      </c>
      <c r="LR5" s="257" t="s">
        <v>55</v>
      </c>
      <c r="LS5" s="258" t="s">
        <v>56</v>
      </c>
      <c r="LT5" s="259" t="s">
        <v>55</v>
      </c>
      <c r="LU5" s="255" t="s">
        <v>56</v>
      </c>
      <c r="LV5" s="255" t="s">
        <v>55</v>
      </c>
      <c r="LW5" s="260" t="s">
        <v>56</v>
      </c>
      <c r="LX5" s="256" t="s">
        <v>55</v>
      </c>
      <c r="LY5" s="257" t="s">
        <v>56</v>
      </c>
      <c r="LZ5" s="257" t="s">
        <v>55</v>
      </c>
      <c r="MA5" s="257" t="s">
        <v>56</v>
      </c>
      <c r="MB5" s="257" t="s">
        <v>55</v>
      </c>
      <c r="MC5" s="257" t="s">
        <v>56</v>
      </c>
      <c r="MD5" s="257" t="s">
        <v>55</v>
      </c>
      <c r="ME5" s="257" t="s">
        <v>56</v>
      </c>
      <c r="MF5" s="257" t="s">
        <v>55</v>
      </c>
      <c r="MG5" s="257" t="s">
        <v>56</v>
      </c>
      <c r="MH5" s="257" t="s">
        <v>55</v>
      </c>
      <c r="MI5" s="257" t="s">
        <v>56</v>
      </c>
      <c r="MJ5" s="257" t="s">
        <v>55</v>
      </c>
      <c r="MK5" s="258" t="s">
        <v>56</v>
      </c>
      <c r="ML5" s="259" t="s">
        <v>55</v>
      </c>
      <c r="MM5" s="255" t="s">
        <v>56</v>
      </c>
      <c r="MN5" s="255" t="s">
        <v>55</v>
      </c>
      <c r="MO5" s="260" t="s">
        <v>56</v>
      </c>
      <c r="MP5" s="256" t="s">
        <v>55</v>
      </c>
      <c r="MQ5" s="257" t="s">
        <v>56</v>
      </c>
      <c r="MR5" s="257" t="s">
        <v>55</v>
      </c>
      <c r="MS5" s="257" t="s">
        <v>56</v>
      </c>
      <c r="MT5" s="257" t="s">
        <v>55</v>
      </c>
      <c r="MU5" s="257" t="s">
        <v>56</v>
      </c>
      <c r="MV5" s="257" t="s">
        <v>55</v>
      </c>
      <c r="MW5" s="257" t="s">
        <v>56</v>
      </c>
      <c r="MX5" s="257" t="s">
        <v>55</v>
      </c>
      <c r="MY5" s="257" t="s">
        <v>56</v>
      </c>
      <c r="MZ5" s="257" t="s">
        <v>55</v>
      </c>
      <c r="NA5" s="257" t="s">
        <v>56</v>
      </c>
      <c r="NB5" s="257" t="s">
        <v>55</v>
      </c>
      <c r="NC5" s="258" t="s">
        <v>56</v>
      </c>
    </row>
    <row r="6" spans="1:367" s="1" customFormat="1" x14ac:dyDescent="0.3">
      <c r="A6" s="261" t="s">
        <v>132</v>
      </c>
      <c r="B6" s="262">
        <v>0</v>
      </c>
      <c r="C6" s="263">
        <v>0</v>
      </c>
      <c r="D6" s="264">
        <v>0</v>
      </c>
      <c r="E6" s="263">
        <v>0</v>
      </c>
      <c r="F6" s="265">
        <v>0</v>
      </c>
      <c r="G6" s="263">
        <v>0</v>
      </c>
      <c r="H6" s="263">
        <v>0</v>
      </c>
      <c r="I6" s="263">
        <v>0</v>
      </c>
      <c r="J6" s="263">
        <v>0</v>
      </c>
      <c r="K6" s="263">
        <v>0</v>
      </c>
      <c r="L6" s="263">
        <v>0</v>
      </c>
      <c r="M6" s="263">
        <v>0</v>
      </c>
      <c r="N6" s="263">
        <v>0</v>
      </c>
      <c r="O6" s="263">
        <v>0</v>
      </c>
      <c r="P6" s="263">
        <v>0</v>
      </c>
      <c r="Q6" s="263">
        <v>0</v>
      </c>
      <c r="R6" s="263">
        <v>0</v>
      </c>
      <c r="S6" s="263">
        <v>0</v>
      </c>
      <c r="T6" s="263">
        <v>0</v>
      </c>
      <c r="U6" s="263">
        <v>0</v>
      </c>
      <c r="V6" s="263">
        <v>0</v>
      </c>
      <c r="W6" s="263">
        <v>0</v>
      </c>
      <c r="X6" s="263">
        <v>0</v>
      </c>
      <c r="Y6" s="266">
        <v>0</v>
      </c>
      <c r="Z6" s="264">
        <v>0</v>
      </c>
      <c r="AA6" s="263">
        <v>0</v>
      </c>
      <c r="AB6" s="264">
        <v>0</v>
      </c>
      <c r="AC6" s="263">
        <v>0</v>
      </c>
      <c r="AD6" s="265">
        <v>0</v>
      </c>
      <c r="AE6" s="263">
        <v>0</v>
      </c>
      <c r="AF6" s="263">
        <v>0</v>
      </c>
      <c r="AG6" s="263">
        <v>0</v>
      </c>
      <c r="AH6" s="263">
        <v>0</v>
      </c>
      <c r="AI6" s="263">
        <v>0</v>
      </c>
      <c r="AJ6" s="263">
        <v>0</v>
      </c>
      <c r="AK6" s="263">
        <v>0</v>
      </c>
      <c r="AL6" s="263">
        <v>0</v>
      </c>
      <c r="AM6" s="263">
        <v>0</v>
      </c>
      <c r="AN6" s="263">
        <v>0</v>
      </c>
      <c r="AO6" s="263">
        <v>0</v>
      </c>
      <c r="AP6" s="263">
        <v>0</v>
      </c>
      <c r="AQ6" s="263">
        <v>0</v>
      </c>
      <c r="AR6" s="263">
        <v>0</v>
      </c>
      <c r="AS6" s="263">
        <v>0</v>
      </c>
      <c r="AT6" s="263">
        <v>0</v>
      </c>
      <c r="AU6" s="263">
        <v>0</v>
      </c>
      <c r="AV6" s="263">
        <v>0</v>
      </c>
      <c r="AW6" s="266">
        <v>0</v>
      </c>
      <c r="AX6" s="264">
        <v>0</v>
      </c>
      <c r="AY6" s="263">
        <v>0</v>
      </c>
      <c r="AZ6" s="264">
        <v>0</v>
      </c>
      <c r="BA6" s="263">
        <v>0</v>
      </c>
      <c r="BB6" s="265">
        <v>0</v>
      </c>
      <c r="BC6" s="263">
        <v>0</v>
      </c>
      <c r="BD6" s="263">
        <v>0</v>
      </c>
      <c r="BE6" s="263">
        <v>0</v>
      </c>
      <c r="BF6" s="263">
        <v>0</v>
      </c>
      <c r="BG6" s="263">
        <v>0</v>
      </c>
      <c r="BH6" s="263">
        <v>0</v>
      </c>
      <c r="BI6" s="263">
        <v>0</v>
      </c>
      <c r="BJ6" s="263">
        <v>0</v>
      </c>
      <c r="BK6" s="263">
        <v>0</v>
      </c>
      <c r="BL6" s="263">
        <v>0</v>
      </c>
      <c r="BM6" s="263">
        <v>0</v>
      </c>
      <c r="BN6" s="263">
        <v>0</v>
      </c>
      <c r="BO6" s="263">
        <v>0</v>
      </c>
      <c r="BP6" s="263">
        <v>0</v>
      </c>
      <c r="BQ6" s="263">
        <v>0</v>
      </c>
      <c r="BR6" s="263">
        <v>0</v>
      </c>
      <c r="BS6" s="263">
        <v>0</v>
      </c>
      <c r="BT6" s="263">
        <v>0</v>
      </c>
      <c r="BU6" s="266">
        <v>0</v>
      </c>
      <c r="BV6" s="264">
        <v>0</v>
      </c>
      <c r="BW6" s="263">
        <v>0</v>
      </c>
      <c r="BX6" s="264">
        <v>0</v>
      </c>
      <c r="BY6" s="263">
        <v>0</v>
      </c>
      <c r="BZ6" s="265">
        <v>0</v>
      </c>
      <c r="CA6" s="263">
        <v>0</v>
      </c>
      <c r="CB6" s="263">
        <v>0</v>
      </c>
      <c r="CC6" s="263">
        <v>0</v>
      </c>
      <c r="CD6" s="263">
        <v>0</v>
      </c>
      <c r="CE6" s="263">
        <v>0</v>
      </c>
      <c r="CF6" s="263">
        <v>0</v>
      </c>
      <c r="CG6" s="263">
        <v>0</v>
      </c>
      <c r="CH6" s="263">
        <v>0</v>
      </c>
      <c r="CI6" s="263">
        <v>0</v>
      </c>
      <c r="CJ6" s="263">
        <v>0</v>
      </c>
      <c r="CK6" s="263">
        <v>0</v>
      </c>
      <c r="CL6" s="263">
        <v>0</v>
      </c>
      <c r="CM6" s="263">
        <v>0</v>
      </c>
      <c r="CN6" s="263">
        <v>0</v>
      </c>
      <c r="CO6" s="263">
        <v>0</v>
      </c>
      <c r="CP6" s="263">
        <v>0</v>
      </c>
      <c r="CQ6" s="263">
        <v>0</v>
      </c>
      <c r="CR6" s="263">
        <v>0</v>
      </c>
      <c r="CS6" s="266">
        <v>0</v>
      </c>
      <c r="CT6" s="264">
        <v>0</v>
      </c>
      <c r="CU6" s="263">
        <v>0</v>
      </c>
      <c r="CV6" s="264">
        <v>0</v>
      </c>
      <c r="CW6" s="263">
        <v>0</v>
      </c>
      <c r="CX6" s="265">
        <v>0</v>
      </c>
      <c r="CY6" s="263">
        <v>0</v>
      </c>
      <c r="CZ6" s="263">
        <v>0</v>
      </c>
      <c r="DA6" s="263">
        <v>0</v>
      </c>
      <c r="DB6" s="263">
        <v>0</v>
      </c>
      <c r="DC6" s="263">
        <v>0</v>
      </c>
      <c r="DD6" s="263">
        <v>0</v>
      </c>
      <c r="DE6" s="263">
        <v>0</v>
      </c>
      <c r="DF6" s="263">
        <v>0</v>
      </c>
      <c r="DG6" s="263">
        <v>0</v>
      </c>
      <c r="DH6" s="263">
        <v>0</v>
      </c>
      <c r="DI6" s="263">
        <v>0</v>
      </c>
      <c r="DJ6" s="263">
        <v>0</v>
      </c>
      <c r="DK6" s="263">
        <v>0</v>
      </c>
      <c r="DL6" s="263">
        <v>0</v>
      </c>
      <c r="DM6" s="263">
        <v>0</v>
      </c>
      <c r="DN6" s="263">
        <v>0</v>
      </c>
      <c r="DO6" s="263">
        <v>0</v>
      </c>
      <c r="DP6" s="263">
        <v>0</v>
      </c>
      <c r="DQ6" s="266">
        <v>0</v>
      </c>
      <c r="DR6" s="264">
        <v>0</v>
      </c>
      <c r="DS6" s="263">
        <v>0</v>
      </c>
      <c r="DT6" s="264">
        <v>0</v>
      </c>
      <c r="DU6" s="263">
        <v>0</v>
      </c>
      <c r="DV6" s="265">
        <v>0</v>
      </c>
      <c r="DW6" s="263">
        <v>0</v>
      </c>
      <c r="DX6" s="263">
        <v>0</v>
      </c>
      <c r="DY6" s="263">
        <v>0</v>
      </c>
      <c r="DZ6" s="263">
        <v>0</v>
      </c>
      <c r="EA6" s="263">
        <v>0</v>
      </c>
      <c r="EB6" s="263">
        <v>0</v>
      </c>
      <c r="EC6" s="263">
        <v>0</v>
      </c>
      <c r="ED6" s="263">
        <v>0</v>
      </c>
      <c r="EE6" s="263">
        <v>0</v>
      </c>
      <c r="EF6" s="263">
        <v>0</v>
      </c>
      <c r="EG6" s="263">
        <v>0</v>
      </c>
      <c r="EH6" s="263">
        <v>0</v>
      </c>
      <c r="EI6" s="263">
        <v>0</v>
      </c>
      <c r="EJ6" s="263">
        <v>0</v>
      </c>
      <c r="EK6" s="263">
        <v>0</v>
      </c>
      <c r="EL6" s="263">
        <v>0</v>
      </c>
      <c r="EM6" s="263">
        <v>0</v>
      </c>
      <c r="EN6" s="263">
        <v>0</v>
      </c>
      <c r="EO6" s="266">
        <v>0</v>
      </c>
      <c r="EP6" s="264">
        <v>0</v>
      </c>
      <c r="EQ6" s="267">
        <v>0</v>
      </c>
      <c r="ER6" s="264">
        <v>0</v>
      </c>
      <c r="ES6" s="267">
        <v>0</v>
      </c>
      <c r="ET6" s="265">
        <v>0</v>
      </c>
      <c r="EU6" s="263">
        <v>0</v>
      </c>
      <c r="EV6" s="263">
        <v>0</v>
      </c>
      <c r="EW6" s="263">
        <v>0</v>
      </c>
      <c r="EX6" s="263">
        <v>0</v>
      </c>
      <c r="EY6" s="263">
        <v>0</v>
      </c>
      <c r="EZ6" s="263">
        <v>0</v>
      </c>
      <c r="FA6" s="263">
        <v>0</v>
      </c>
      <c r="FB6" s="263">
        <v>0</v>
      </c>
      <c r="FC6" s="263">
        <v>0</v>
      </c>
      <c r="FD6" s="263">
        <v>0</v>
      </c>
      <c r="FE6" s="263">
        <v>0</v>
      </c>
      <c r="FF6" s="263">
        <v>0</v>
      </c>
      <c r="FG6" s="263">
        <v>0</v>
      </c>
      <c r="FH6" s="263">
        <v>0</v>
      </c>
      <c r="FI6" s="263">
        <v>0</v>
      </c>
      <c r="FJ6" s="263">
        <v>0</v>
      </c>
      <c r="FK6" s="263">
        <v>0</v>
      </c>
      <c r="FL6" s="263">
        <v>0</v>
      </c>
      <c r="FM6" s="266">
        <v>0</v>
      </c>
      <c r="FN6" s="268">
        <f t="shared" ref="FN6:FN25" si="0">FT6/FR6*100</f>
        <v>4.2105263157894735</v>
      </c>
      <c r="FO6" s="269">
        <f t="shared" ref="FO6:FO25" si="1">FU6/FS6*100</f>
        <v>0</v>
      </c>
      <c r="FP6" s="270">
        <f t="shared" ref="FP6:FP25" si="2">FV6/(FR6-FT6-FX6)*100</f>
        <v>90.109890109890117</v>
      </c>
      <c r="FQ6" s="271">
        <f t="shared" ref="FQ6:FQ25" si="3">FW6/(FS6-FU6-FY6)*100</f>
        <v>82.35294117647058</v>
      </c>
      <c r="FR6" s="272">
        <v>95</v>
      </c>
      <c r="FS6" s="273">
        <v>17</v>
      </c>
      <c r="FT6" s="273">
        <v>4</v>
      </c>
      <c r="FU6" s="263">
        <v>0</v>
      </c>
      <c r="FV6" s="273">
        <v>82</v>
      </c>
      <c r="FW6" s="273">
        <v>14</v>
      </c>
      <c r="FX6" s="263">
        <v>0</v>
      </c>
      <c r="FY6" s="263">
        <v>0</v>
      </c>
      <c r="FZ6" s="273">
        <v>3</v>
      </c>
      <c r="GA6" s="273">
        <v>2</v>
      </c>
      <c r="GB6" s="273">
        <v>6</v>
      </c>
      <c r="GC6" s="273">
        <v>1</v>
      </c>
      <c r="GD6" s="263">
        <v>0</v>
      </c>
      <c r="GE6" s="266">
        <v>0</v>
      </c>
      <c r="GF6" s="274">
        <f t="shared" ref="GF6:GF25" si="4">GL6/GJ6*100</f>
        <v>0</v>
      </c>
      <c r="GG6" s="269">
        <f t="shared" ref="GG6:GG25" si="5">GM6/GK6*100</f>
        <v>0</v>
      </c>
      <c r="GH6" s="270">
        <f t="shared" ref="GH6:GH25" si="6">GN6/(GJ6-GL6-GP6)*100</f>
        <v>71.428571428571431</v>
      </c>
      <c r="GI6" s="271">
        <f t="shared" ref="GI6:GI25" si="7">GO6/(GK6-GM6-GQ6)*100</f>
        <v>63.636363636363633</v>
      </c>
      <c r="GJ6" s="272">
        <v>21</v>
      </c>
      <c r="GK6" s="273">
        <v>11</v>
      </c>
      <c r="GL6" s="263">
        <v>0</v>
      </c>
      <c r="GM6" s="263">
        <v>0</v>
      </c>
      <c r="GN6" s="273">
        <v>15</v>
      </c>
      <c r="GO6" s="273">
        <v>7</v>
      </c>
      <c r="GP6" s="263">
        <v>0</v>
      </c>
      <c r="GQ6" s="263">
        <v>0</v>
      </c>
      <c r="GR6" s="273">
        <v>6</v>
      </c>
      <c r="GS6" s="273">
        <v>4</v>
      </c>
      <c r="GT6" s="263">
        <v>0</v>
      </c>
      <c r="GU6" s="263">
        <v>0</v>
      </c>
      <c r="GV6" s="263">
        <v>0</v>
      </c>
      <c r="GW6" s="266">
        <v>0</v>
      </c>
      <c r="GX6" s="274">
        <f t="shared" ref="GX6:GX25" si="8">HD6/HB6*100</f>
        <v>3</v>
      </c>
      <c r="GY6" s="269">
        <f t="shared" ref="GY6:GY25" si="9">HE6/HC6*100</f>
        <v>0</v>
      </c>
      <c r="GZ6" s="270">
        <f t="shared" ref="GZ6:GZ25" si="10">HF6/(HB6-HD6-HH6)*100</f>
        <v>76.288659793814432</v>
      </c>
      <c r="HA6" s="271">
        <f t="shared" ref="HA6:HA25" si="11">HG6/(HC6-HE6-HI6)*100</f>
        <v>45</v>
      </c>
      <c r="HB6" s="275">
        <v>100</v>
      </c>
      <c r="HC6" s="276">
        <v>20</v>
      </c>
      <c r="HD6" s="276">
        <v>3</v>
      </c>
      <c r="HE6" s="263">
        <v>0</v>
      </c>
      <c r="HF6" s="276">
        <v>74</v>
      </c>
      <c r="HG6" s="276">
        <v>9</v>
      </c>
      <c r="HH6" s="263">
        <v>0</v>
      </c>
      <c r="HI6" s="263">
        <v>0</v>
      </c>
      <c r="HJ6" s="276">
        <v>21</v>
      </c>
      <c r="HK6" s="276">
        <v>10</v>
      </c>
      <c r="HL6" s="276">
        <v>2</v>
      </c>
      <c r="HM6" s="276">
        <v>1</v>
      </c>
      <c r="HN6" s="263">
        <v>0</v>
      </c>
      <c r="HO6" s="266">
        <v>0</v>
      </c>
      <c r="HP6" s="274">
        <f t="shared" ref="HP6:HP25" si="12">HV6/HT6*100</f>
        <v>2.4390243902439024</v>
      </c>
      <c r="HQ6" s="269">
        <f t="shared" ref="HQ6:HQ25" si="13">HW6/HU6*100</f>
        <v>0</v>
      </c>
      <c r="HR6" s="270">
        <f t="shared" ref="HR6:HR25" si="14">HX6/(HT6-HV6-HZ6)*100</f>
        <v>76.573426573426573</v>
      </c>
      <c r="HS6" s="271">
        <f t="shared" ref="HS6:HS25" si="15">HY6/(HU6-HW6-IA6)*100</f>
        <v>75</v>
      </c>
      <c r="HT6" s="275">
        <v>369</v>
      </c>
      <c r="HU6" s="276">
        <v>12</v>
      </c>
      <c r="HV6" s="276">
        <v>9</v>
      </c>
      <c r="HW6" s="263">
        <v>0</v>
      </c>
      <c r="HX6" s="276">
        <v>219</v>
      </c>
      <c r="HY6" s="276">
        <v>9</v>
      </c>
      <c r="HZ6" s="276">
        <v>74</v>
      </c>
      <c r="IA6" s="263">
        <v>0</v>
      </c>
      <c r="IB6" s="276">
        <v>55</v>
      </c>
      <c r="IC6" s="276">
        <v>3</v>
      </c>
      <c r="ID6" s="276">
        <v>12</v>
      </c>
      <c r="IE6" s="263">
        <v>0</v>
      </c>
      <c r="IF6" s="263">
        <v>0</v>
      </c>
      <c r="IG6" s="266">
        <v>0</v>
      </c>
      <c r="IH6" s="268">
        <f t="shared" ref="IH6:IH25" si="16">IN6/IL6*100</f>
        <v>0</v>
      </c>
      <c r="II6" s="269">
        <v>0</v>
      </c>
      <c r="IJ6" s="270">
        <f t="shared" ref="IJ6:IJ25" si="17">IP6/(IL6-IN6-IR6)*100</f>
        <v>100</v>
      </c>
      <c r="IK6" s="271">
        <v>0</v>
      </c>
      <c r="IL6" s="275">
        <v>3</v>
      </c>
      <c r="IM6" s="263">
        <v>0</v>
      </c>
      <c r="IN6" s="263">
        <v>0</v>
      </c>
      <c r="IO6" s="263">
        <v>0</v>
      </c>
      <c r="IP6" s="276">
        <v>3</v>
      </c>
      <c r="IQ6" s="263">
        <v>0</v>
      </c>
      <c r="IR6" s="263">
        <v>0</v>
      </c>
      <c r="IS6" s="263">
        <v>0</v>
      </c>
      <c r="IT6" s="263">
        <v>0</v>
      </c>
      <c r="IU6" s="263">
        <v>0</v>
      </c>
      <c r="IV6" s="277">
        <v>0</v>
      </c>
      <c r="IW6" s="278">
        <v>0</v>
      </c>
      <c r="IX6" s="279">
        <v>0</v>
      </c>
      <c r="IY6" s="280">
        <v>0</v>
      </c>
      <c r="IZ6" s="268">
        <f t="shared" ref="IZ6:IZ25" si="18">JF6/JD6*100</f>
        <v>4.6511627906976747</v>
      </c>
      <c r="JA6" s="269">
        <f t="shared" ref="JA6:JA25" si="19">JG6/JE6*100</f>
        <v>6.666666666666667</v>
      </c>
      <c r="JB6" s="270">
        <f t="shared" ref="JB6:JB25" si="20">JH6/(JD6-JF6-JJ6)*100</f>
        <v>67.073170731707322</v>
      </c>
      <c r="JC6" s="281">
        <f t="shared" ref="JC6:JC25" si="21">JI6/(JE6-JG6-JK6)*100</f>
        <v>64.285714285714292</v>
      </c>
      <c r="JD6" s="282">
        <v>86</v>
      </c>
      <c r="JE6" s="283">
        <v>15</v>
      </c>
      <c r="JF6" s="283">
        <v>4</v>
      </c>
      <c r="JG6" s="283">
        <v>1</v>
      </c>
      <c r="JH6" s="283">
        <v>55</v>
      </c>
      <c r="JI6" s="283">
        <v>9</v>
      </c>
      <c r="JJ6" s="283">
        <v>0</v>
      </c>
      <c r="JK6" s="279">
        <v>0</v>
      </c>
      <c r="JL6" s="283">
        <v>15</v>
      </c>
      <c r="JM6" s="283">
        <v>3</v>
      </c>
      <c r="JN6" s="284">
        <v>12</v>
      </c>
      <c r="JO6" s="278">
        <v>2</v>
      </c>
      <c r="JP6" s="279">
        <v>0</v>
      </c>
      <c r="JQ6" s="280">
        <v>0</v>
      </c>
      <c r="JR6" s="268">
        <f t="shared" ref="JR6:JR25" si="22">JX6/JV6*100</f>
        <v>8.1081081081081088</v>
      </c>
      <c r="JS6" s="269">
        <f t="shared" ref="JS6:JS25" si="23">JY6/JW6*100</f>
        <v>0</v>
      </c>
      <c r="JT6" s="270">
        <f t="shared" ref="JT6:JT25" si="24">JZ6/(JV6-JX6-KB6)*100</f>
        <v>67.64705882352942</v>
      </c>
      <c r="JU6" s="281">
        <f t="shared" ref="JU6:JU25" si="25">KA6/(JW6-JY6-KC6)*100</f>
        <v>33.333333333333329</v>
      </c>
      <c r="JV6" s="282">
        <v>37</v>
      </c>
      <c r="JW6" s="283">
        <v>3</v>
      </c>
      <c r="JX6" s="283">
        <v>3</v>
      </c>
      <c r="JY6" s="283">
        <v>0</v>
      </c>
      <c r="JZ6" s="283">
        <v>23</v>
      </c>
      <c r="KA6" s="283">
        <v>1</v>
      </c>
      <c r="KB6" s="283">
        <v>0</v>
      </c>
      <c r="KC6" s="279">
        <v>0</v>
      </c>
      <c r="KD6" s="283">
        <v>10</v>
      </c>
      <c r="KE6" s="283">
        <v>2</v>
      </c>
      <c r="KF6" s="284">
        <v>1</v>
      </c>
      <c r="KG6" s="278">
        <v>0</v>
      </c>
      <c r="KH6" s="279">
        <v>0</v>
      </c>
      <c r="KI6" s="280">
        <v>0</v>
      </c>
      <c r="KJ6" s="268">
        <f t="shared" ref="KJ6:KJ25" si="26">KP6/KN6*100</f>
        <v>15.74074074074074</v>
      </c>
      <c r="KK6" s="269">
        <f t="shared" ref="KK6:KK25" si="27">KQ6/KO6*100</f>
        <v>8.3333333333333321</v>
      </c>
      <c r="KL6" s="270">
        <f t="shared" ref="KL6:KL24" si="28">KR6/(KN6-KP6-KT6)*100</f>
        <v>90.123456790123456</v>
      </c>
      <c r="KM6" s="281">
        <f t="shared" ref="KM6:KM24" si="29">KS6/(KO6-KQ6-KU6)*100</f>
        <v>72.727272727272734</v>
      </c>
      <c r="KN6" s="282">
        <v>216</v>
      </c>
      <c r="KO6" s="283">
        <v>24</v>
      </c>
      <c r="KP6" s="283">
        <v>34</v>
      </c>
      <c r="KQ6" s="283">
        <v>2</v>
      </c>
      <c r="KR6" s="283">
        <v>146</v>
      </c>
      <c r="KS6" s="283">
        <v>16</v>
      </c>
      <c r="KT6" s="283">
        <v>20</v>
      </c>
      <c r="KU6" s="279">
        <v>0</v>
      </c>
      <c r="KV6" s="283">
        <v>13</v>
      </c>
      <c r="KW6" s="283">
        <v>5</v>
      </c>
      <c r="KX6" s="284">
        <v>3</v>
      </c>
      <c r="KY6" s="278">
        <v>1</v>
      </c>
      <c r="KZ6" s="279">
        <v>0</v>
      </c>
      <c r="LA6" s="280">
        <v>0</v>
      </c>
      <c r="LB6" s="268">
        <f>LH6/LF6*100</f>
        <v>0</v>
      </c>
      <c r="LC6" s="269">
        <f>LI6/LG6*100</f>
        <v>0</v>
      </c>
      <c r="LD6" s="270">
        <f>LJ6/(LF6-LH6-LL6)*100</f>
        <v>78.378378378378372</v>
      </c>
      <c r="LE6" s="281">
        <f>LK6/(LG6-LI6-LM6)*100</f>
        <v>0</v>
      </c>
      <c r="LF6" s="282">
        <v>37</v>
      </c>
      <c r="LG6" s="283">
        <v>1</v>
      </c>
      <c r="LH6" s="283">
        <v>0</v>
      </c>
      <c r="LI6" s="283">
        <v>0</v>
      </c>
      <c r="LJ6" s="283">
        <v>29</v>
      </c>
      <c r="LK6" s="283">
        <v>0</v>
      </c>
      <c r="LL6" s="283">
        <v>0</v>
      </c>
      <c r="LM6" s="279">
        <v>0</v>
      </c>
      <c r="LN6" s="283">
        <v>8</v>
      </c>
      <c r="LO6" s="283">
        <v>1</v>
      </c>
      <c r="LP6" s="284">
        <v>0</v>
      </c>
      <c r="LQ6" s="278">
        <v>0</v>
      </c>
      <c r="LR6" s="279">
        <v>0</v>
      </c>
      <c r="LS6" s="280">
        <v>0</v>
      </c>
      <c r="LT6" s="268">
        <f t="shared" ref="LT6:LT25" si="30">LZ6/LX6*100</f>
        <v>0</v>
      </c>
      <c r="LU6" s="269" t="s">
        <v>148</v>
      </c>
      <c r="LV6" s="270">
        <f t="shared" ref="LV6:LV25" si="31">MB6/(LX6-LZ6-MD6)*100</f>
        <v>100</v>
      </c>
      <c r="LW6" s="281" t="s">
        <v>149</v>
      </c>
      <c r="LX6" s="282">
        <v>8</v>
      </c>
      <c r="LY6" s="283">
        <v>0</v>
      </c>
      <c r="LZ6" s="283">
        <v>0</v>
      </c>
      <c r="MA6" s="283">
        <v>0</v>
      </c>
      <c r="MB6" s="283">
        <v>8</v>
      </c>
      <c r="MC6" s="283">
        <v>0</v>
      </c>
      <c r="MD6" s="283">
        <v>0</v>
      </c>
      <c r="ME6" s="279">
        <v>0</v>
      </c>
      <c r="MF6" s="283">
        <v>0</v>
      </c>
      <c r="MG6" s="283">
        <v>0</v>
      </c>
      <c r="MH6" s="284">
        <v>0</v>
      </c>
      <c r="MI6" s="278">
        <v>0</v>
      </c>
      <c r="MJ6" s="279">
        <v>0</v>
      </c>
      <c r="MK6" s="280">
        <v>0</v>
      </c>
      <c r="ML6" s="268">
        <f t="shared" ref="ML6:ML25" si="32">MR6/MP6*100</f>
        <v>0</v>
      </c>
      <c r="MM6" s="269" t="s">
        <v>148</v>
      </c>
      <c r="MN6" s="270">
        <f t="shared" ref="MN6:MN25" si="33">MT6/(MP6-MR6-MV6)*100</f>
        <v>71.428571428571431</v>
      </c>
      <c r="MO6" s="281" t="s">
        <v>148</v>
      </c>
      <c r="MP6" s="282">
        <v>14</v>
      </c>
      <c r="MQ6" s="283">
        <v>0</v>
      </c>
      <c r="MR6" s="283">
        <v>0</v>
      </c>
      <c r="MS6" s="283">
        <v>0</v>
      </c>
      <c r="MT6" s="283">
        <v>10</v>
      </c>
      <c r="MU6" s="283">
        <v>0</v>
      </c>
      <c r="MV6" s="283">
        <v>0</v>
      </c>
      <c r="MW6" s="279">
        <v>0</v>
      </c>
      <c r="MX6" s="283">
        <v>2</v>
      </c>
      <c r="MY6" s="283">
        <v>0</v>
      </c>
      <c r="MZ6" s="284">
        <v>2</v>
      </c>
      <c r="NA6" s="278">
        <v>0</v>
      </c>
      <c r="NB6" s="279">
        <v>0</v>
      </c>
      <c r="NC6" s="280">
        <v>0</v>
      </c>
    </row>
    <row r="7" spans="1:367" s="1" customFormat="1" x14ac:dyDescent="0.3">
      <c r="A7" s="285" t="s">
        <v>131</v>
      </c>
      <c r="B7" s="286">
        <v>0</v>
      </c>
      <c r="C7" s="54">
        <v>0</v>
      </c>
      <c r="D7" s="287">
        <v>0</v>
      </c>
      <c r="E7" s="54">
        <v>0</v>
      </c>
      <c r="F7" s="288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4">
        <v>0</v>
      </c>
      <c r="Q7" s="54">
        <v>0</v>
      </c>
      <c r="R7" s="54">
        <v>0</v>
      </c>
      <c r="S7" s="54">
        <v>0</v>
      </c>
      <c r="T7" s="54">
        <v>0</v>
      </c>
      <c r="U7" s="54">
        <v>0</v>
      </c>
      <c r="V7" s="54">
        <v>0</v>
      </c>
      <c r="W7" s="54">
        <v>0</v>
      </c>
      <c r="X7" s="54">
        <v>0</v>
      </c>
      <c r="Y7" s="197">
        <v>0</v>
      </c>
      <c r="Z7" s="287">
        <v>0</v>
      </c>
      <c r="AA7" s="54">
        <v>0</v>
      </c>
      <c r="AB7" s="287">
        <v>0</v>
      </c>
      <c r="AC7" s="54">
        <v>0</v>
      </c>
      <c r="AD7" s="288">
        <v>0</v>
      </c>
      <c r="AE7" s="54">
        <v>0</v>
      </c>
      <c r="AF7" s="54">
        <v>0</v>
      </c>
      <c r="AG7" s="54">
        <v>0</v>
      </c>
      <c r="AH7" s="54">
        <v>0</v>
      </c>
      <c r="AI7" s="54">
        <v>0</v>
      </c>
      <c r="AJ7" s="54">
        <v>0</v>
      </c>
      <c r="AK7" s="54">
        <v>0</v>
      </c>
      <c r="AL7" s="54">
        <v>0</v>
      </c>
      <c r="AM7" s="54">
        <v>0</v>
      </c>
      <c r="AN7" s="54">
        <v>0</v>
      </c>
      <c r="AO7" s="54">
        <v>0</v>
      </c>
      <c r="AP7" s="54">
        <v>0</v>
      </c>
      <c r="AQ7" s="54">
        <v>0</v>
      </c>
      <c r="AR7" s="54">
        <v>0</v>
      </c>
      <c r="AS7" s="54">
        <v>0</v>
      </c>
      <c r="AT7" s="54">
        <v>0</v>
      </c>
      <c r="AU7" s="54">
        <v>0</v>
      </c>
      <c r="AV7" s="54">
        <v>0</v>
      </c>
      <c r="AW7" s="197">
        <v>0</v>
      </c>
      <c r="AX7" s="287">
        <v>0</v>
      </c>
      <c r="AY7" s="54">
        <v>0</v>
      </c>
      <c r="AZ7" s="287">
        <v>0</v>
      </c>
      <c r="BA7" s="54">
        <v>0</v>
      </c>
      <c r="BB7" s="288">
        <v>0</v>
      </c>
      <c r="BC7" s="54">
        <v>0</v>
      </c>
      <c r="BD7" s="54">
        <v>0</v>
      </c>
      <c r="BE7" s="54">
        <v>0</v>
      </c>
      <c r="BF7" s="54">
        <v>0</v>
      </c>
      <c r="BG7" s="54">
        <v>0</v>
      </c>
      <c r="BH7" s="54">
        <v>0</v>
      </c>
      <c r="BI7" s="54">
        <v>0</v>
      </c>
      <c r="BJ7" s="54">
        <v>0</v>
      </c>
      <c r="BK7" s="54">
        <v>0</v>
      </c>
      <c r="BL7" s="54">
        <v>0</v>
      </c>
      <c r="BM7" s="54">
        <v>0</v>
      </c>
      <c r="BN7" s="54">
        <v>0</v>
      </c>
      <c r="BO7" s="54">
        <v>0</v>
      </c>
      <c r="BP7" s="54">
        <v>0</v>
      </c>
      <c r="BQ7" s="54">
        <v>0</v>
      </c>
      <c r="BR7" s="54">
        <v>0</v>
      </c>
      <c r="BS7" s="54">
        <v>0</v>
      </c>
      <c r="BT7" s="54">
        <v>0</v>
      </c>
      <c r="BU7" s="197">
        <v>0</v>
      </c>
      <c r="BV7" s="287">
        <v>0</v>
      </c>
      <c r="BW7" s="54">
        <v>0</v>
      </c>
      <c r="BX7" s="287">
        <v>0</v>
      </c>
      <c r="BY7" s="54">
        <v>0</v>
      </c>
      <c r="BZ7" s="288">
        <v>0</v>
      </c>
      <c r="CA7" s="54">
        <v>0</v>
      </c>
      <c r="CB7" s="54">
        <v>0</v>
      </c>
      <c r="CC7" s="54">
        <v>0</v>
      </c>
      <c r="CD7" s="54">
        <v>0</v>
      </c>
      <c r="CE7" s="54">
        <v>0</v>
      </c>
      <c r="CF7" s="54">
        <v>0</v>
      </c>
      <c r="CG7" s="54">
        <v>0</v>
      </c>
      <c r="CH7" s="54">
        <v>0</v>
      </c>
      <c r="CI7" s="54">
        <v>0</v>
      </c>
      <c r="CJ7" s="54">
        <v>0</v>
      </c>
      <c r="CK7" s="54">
        <v>0</v>
      </c>
      <c r="CL7" s="54">
        <v>0</v>
      </c>
      <c r="CM7" s="54">
        <v>0</v>
      </c>
      <c r="CN7" s="54">
        <v>0</v>
      </c>
      <c r="CO7" s="54">
        <v>0</v>
      </c>
      <c r="CP7" s="54">
        <v>0</v>
      </c>
      <c r="CQ7" s="54">
        <v>0</v>
      </c>
      <c r="CR7" s="54">
        <v>0</v>
      </c>
      <c r="CS7" s="197">
        <v>0</v>
      </c>
      <c r="CT7" s="287">
        <v>0</v>
      </c>
      <c r="CU7" s="54">
        <v>0</v>
      </c>
      <c r="CV7" s="287">
        <v>0</v>
      </c>
      <c r="CW7" s="54">
        <v>0</v>
      </c>
      <c r="CX7" s="288">
        <v>0</v>
      </c>
      <c r="CY7" s="54">
        <v>0</v>
      </c>
      <c r="CZ7" s="54">
        <v>0</v>
      </c>
      <c r="DA7" s="54">
        <v>0</v>
      </c>
      <c r="DB7" s="54">
        <v>0</v>
      </c>
      <c r="DC7" s="54">
        <v>0</v>
      </c>
      <c r="DD7" s="54">
        <v>0</v>
      </c>
      <c r="DE7" s="54">
        <v>0</v>
      </c>
      <c r="DF7" s="54">
        <v>0</v>
      </c>
      <c r="DG7" s="54">
        <v>0</v>
      </c>
      <c r="DH7" s="54">
        <v>0</v>
      </c>
      <c r="DI7" s="54">
        <v>0</v>
      </c>
      <c r="DJ7" s="54">
        <v>0</v>
      </c>
      <c r="DK7" s="54">
        <v>0</v>
      </c>
      <c r="DL7" s="54">
        <v>0</v>
      </c>
      <c r="DM7" s="54">
        <v>0</v>
      </c>
      <c r="DN7" s="54">
        <v>0</v>
      </c>
      <c r="DO7" s="54">
        <v>0</v>
      </c>
      <c r="DP7" s="54">
        <v>0</v>
      </c>
      <c r="DQ7" s="197">
        <v>0</v>
      </c>
      <c r="DR7" s="287">
        <v>0</v>
      </c>
      <c r="DS7" s="54">
        <v>0</v>
      </c>
      <c r="DT7" s="287">
        <v>0</v>
      </c>
      <c r="DU7" s="54">
        <v>0</v>
      </c>
      <c r="DV7" s="288">
        <v>0</v>
      </c>
      <c r="DW7" s="54">
        <v>0</v>
      </c>
      <c r="DX7" s="54">
        <v>0</v>
      </c>
      <c r="DY7" s="54">
        <v>0</v>
      </c>
      <c r="DZ7" s="54">
        <v>0</v>
      </c>
      <c r="EA7" s="54">
        <v>0</v>
      </c>
      <c r="EB7" s="54">
        <v>0</v>
      </c>
      <c r="EC7" s="54">
        <v>0</v>
      </c>
      <c r="ED7" s="54">
        <v>0</v>
      </c>
      <c r="EE7" s="54">
        <v>0</v>
      </c>
      <c r="EF7" s="54">
        <v>0</v>
      </c>
      <c r="EG7" s="54">
        <v>0</v>
      </c>
      <c r="EH7" s="54">
        <v>0</v>
      </c>
      <c r="EI7" s="54">
        <v>0</v>
      </c>
      <c r="EJ7" s="54">
        <v>0</v>
      </c>
      <c r="EK7" s="54">
        <v>0</v>
      </c>
      <c r="EL7" s="54">
        <v>0</v>
      </c>
      <c r="EM7" s="54">
        <v>0</v>
      </c>
      <c r="EN7" s="54">
        <v>0</v>
      </c>
      <c r="EO7" s="197">
        <v>0</v>
      </c>
      <c r="EP7" s="287">
        <v>0</v>
      </c>
      <c r="EQ7" s="54">
        <v>0</v>
      </c>
      <c r="ER7" s="287">
        <v>0</v>
      </c>
      <c r="ES7" s="54">
        <v>0</v>
      </c>
      <c r="ET7" s="288">
        <v>0</v>
      </c>
      <c r="EU7" s="54">
        <v>0</v>
      </c>
      <c r="EV7" s="54">
        <v>0</v>
      </c>
      <c r="EW7" s="54">
        <v>0</v>
      </c>
      <c r="EX7" s="54">
        <v>0</v>
      </c>
      <c r="EY7" s="54">
        <v>0</v>
      </c>
      <c r="EZ7" s="54">
        <v>0</v>
      </c>
      <c r="FA7" s="54">
        <v>0</v>
      </c>
      <c r="FB7" s="54">
        <v>0</v>
      </c>
      <c r="FC7" s="54">
        <v>0</v>
      </c>
      <c r="FD7" s="54">
        <v>0</v>
      </c>
      <c r="FE7" s="54">
        <v>0</v>
      </c>
      <c r="FF7" s="54">
        <v>0</v>
      </c>
      <c r="FG7" s="54">
        <v>0</v>
      </c>
      <c r="FH7" s="54">
        <v>0</v>
      </c>
      <c r="FI7" s="54">
        <v>0</v>
      </c>
      <c r="FJ7" s="54">
        <v>0</v>
      </c>
      <c r="FK7" s="54">
        <v>0</v>
      </c>
      <c r="FL7" s="54">
        <v>0</v>
      </c>
      <c r="FM7" s="197">
        <v>0</v>
      </c>
      <c r="FN7" s="289">
        <f t="shared" si="0"/>
        <v>5.2238805970149249</v>
      </c>
      <c r="FO7" s="290">
        <f t="shared" si="1"/>
        <v>0</v>
      </c>
      <c r="FP7" s="291">
        <f t="shared" si="2"/>
        <v>74.400000000000006</v>
      </c>
      <c r="FQ7" s="292">
        <f t="shared" si="3"/>
        <v>66.666666666666657</v>
      </c>
      <c r="FR7" s="293">
        <v>134</v>
      </c>
      <c r="FS7" s="53">
        <v>21</v>
      </c>
      <c r="FT7" s="53">
        <v>7</v>
      </c>
      <c r="FU7" s="54">
        <v>0</v>
      </c>
      <c r="FV7" s="53">
        <v>93</v>
      </c>
      <c r="FW7" s="53">
        <v>14</v>
      </c>
      <c r="FX7" s="53">
        <v>2</v>
      </c>
      <c r="FY7" s="54">
        <v>0</v>
      </c>
      <c r="FZ7" s="53">
        <v>5</v>
      </c>
      <c r="GA7" s="53">
        <v>5</v>
      </c>
      <c r="GB7" s="53">
        <v>27</v>
      </c>
      <c r="GC7" s="53">
        <v>2</v>
      </c>
      <c r="GD7" s="54">
        <v>0</v>
      </c>
      <c r="GE7" s="197">
        <v>0</v>
      </c>
      <c r="GF7" s="294">
        <f t="shared" si="4"/>
        <v>2.7027027027027026</v>
      </c>
      <c r="GG7" s="290">
        <f t="shared" si="5"/>
        <v>5.5555555555555554</v>
      </c>
      <c r="GH7" s="291">
        <f t="shared" si="6"/>
        <v>66.666666666666657</v>
      </c>
      <c r="GI7" s="292">
        <f t="shared" si="7"/>
        <v>76.470588235294116</v>
      </c>
      <c r="GJ7" s="293">
        <v>37</v>
      </c>
      <c r="GK7" s="53">
        <v>18</v>
      </c>
      <c r="GL7" s="53">
        <v>1</v>
      </c>
      <c r="GM7" s="53">
        <v>1</v>
      </c>
      <c r="GN7" s="53">
        <v>24</v>
      </c>
      <c r="GO7" s="53">
        <v>13</v>
      </c>
      <c r="GP7" s="54">
        <v>0</v>
      </c>
      <c r="GQ7" s="54">
        <v>0</v>
      </c>
      <c r="GR7" s="53">
        <v>6</v>
      </c>
      <c r="GS7" s="53">
        <v>3</v>
      </c>
      <c r="GT7" s="53">
        <v>6</v>
      </c>
      <c r="GU7" s="53">
        <v>1</v>
      </c>
      <c r="GV7" s="54">
        <v>0</v>
      </c>
      <c r="GW7" s="197">
        <v>0</v>
      </c>
      <c r="GX7" s="294">
        <f t="shared" si="8"/>
        <v>1.0752688172043012</v>
      </c>
      <c r="GY7" s="290">
        <f t="shared" si="9"/>
        <v>0</v>
      </c>
      <c r="GZ7" s="291">
        <f t="shared" si="10"/>
        <v>80</v>
      </c>
      <c r="HA7" s="292">
        <f t="shared" si="11"/>
        <v>73.68421052631578</v>
      </c>
      <c r="HB7" s="295">
        <v>93</v>
      </c>
      <c r="HC7" s="56">
        <v>19</v>
      </c>
      <c r="HD7" s="56">
        <v>1</v>
      </c>
      <c r="HE7" s="54">
        <v>0</v>
      </c>
      <c r="HF7" s="56">
        <v>72</v>
      </c>
      <c r="HG7" s="56">
        <v>14</v>
      </c>
      <c r="HH7" s="56">
        <v>2</v>
      </c>
      <c r="HI7" s="54">
        <v>0</v>
      </c>
      <c r="HJ7" s="56">
        <v>11</v>
      </c>
      <c r="HK7" s="56">
        <v>5</v>
      </c>
      <c r="HL7" s="56">
        <v>7</v>
      </c>
      <c r="HM7" s="54">
        <v>0</v>
      </c>
      <c r="HN7" s="54">
        <v>0</v>
      </c>
      <c r="HO7" s="197">
        <v>0</v>
      </c>
      <c r="HP7" s="294">
        <f t="shared" si="12"/>
        <v>3.4343434343434343</v>
      </c>
      <c r="HQ7" s="290">
        <f t="shared" si="13"/>
        <v>0</v>
      </c>
      <c r="HR7" s="291">
        <f t="shared" si="14"/>
        <v>81.857451403887694</v>
      </c>
      <c r="HS7" s="292">
        <f t="shared" si="15"/>
        <v>62.5</v>
      </c>
      <c r="HT7" s="295">
        <v>495</v>
      </c>
      <c r="HU7" s="56">
        <v>8</v>
      </c>
      <c r="HV7" s="56">
        <v>17</v>
      </c>
      <c r="HW7" s="54">
        <v>0</v>
      </c>
      <c r="HX7" s="56">
        <v>379</v>
      </c>
      <c r="HY7" s="56">
        <v>5</v>
      </c>
      <c r="HZ7" s="56">
        <v>15</v>
      </c>
      <c r="IA7" s="54">
        <v>0</v>
      </c>
      <c r="IB7" s="56">
        <v>17</v>
      </c>
      <c r="IC7" s="56">
        <v>3</v>
      </c>
      <c r="ID7" s="56">
        <v>67</v>
      </c>
      <c r="IE7" s="54">
        <v>0</v>
      </c>
      <c r="IF7" s="54">
        <v>0</v>
      </c>
      <c r="IG7" s="197">
        <v>0</v>
      </c>
      <c r="IH7" s="289">
        <f t="shared" si="16"/>
        <v>0</v>
      </c>
      <c r="II7" s="290">
        <f t="shared" ref="II7:II25" si="34">IO7/IM7*100</f>
        <v>0</v>
      </c>
      <c r="IJ7" s="291">
        <f t="shared" si="17"/>
        <v>90</v>
      </c>
      <c r="IK7" s="292">
        <f t="shared" ref="IK7:IK25" si="35">IQ7/(IM7-IO7-IS7)*100</f>
        <v>100</v>
      </c>
      <c r="IL7" s="295">
        <v>10</v>
      </c>
      <c r="IM7" s="56">
        <v>1</v>
      </c>
      <c r="IN7" s="54">
        <v>0</v>
      </c>
      <c r="IO7" s="54">
        <v>0</v>
      </c>
      <c r="IP7" s="56">
        <v>9</v>
      </c>
      <c r="IQ7" s="56">
        <v>1</v>
      </c>
      <c r="IR7" s="54">
        <v>0</v>
      </c>
      <c r="IS7" s="54">
        <v>0</v>
      </c>
      <c r="IT7" s="54">
        <v>0</v>
      </c>
      <c r="IU7" s="54">
        <v>0</v>
      </c>
      <c r="IV7" s="296">
        <v>1</v>
      </c>
      <c r="IW7" s="26">
        <v>0</v>
      </c>
      <c r="IX7" s="30">
        <v>0</v>
      </c>
      <c r="IY7" s="40">
        <v>0</v>
      </c>
      <c r="IZ7" s="289">
        <f t="shared" si="18"/>
        <v>2.6086956521739131</v>
      </c>
      <c r="JA7" s="290">
        <f t="shared" si="19"/>
        <v>0</v>
      </c>
      <c r="JB7" s="291">
        <f t="shared" si="20"/>
        <v>79.816513761467888</v>
      </c>
      <c r="JC7" s="297">
        <f t="shared" si="21"/>
        <v>66.666666666666657</v>
      </c>
      <c r="JD7" s="298">
        <v>115</v>
      </c>
      <c r="JE7" s="52">
        <v>15</v>
      </c>
      <c r="JF7" s="52">
        <v>3</v>
      </c>
      <c r="JG7" s="52">
        <v>0</v>
      </c>
      <c r="JH7" s="52">
        <v>87</v>
      </c>
      <c r="JI7" s="52">
        <v>10</v>
      </c>
      <c r="JJ7" s="52">
        <v>3</v>
      </c>
      <c r="JK7" s="30">
        <v>0</v>
      </c>
      <c r="JL7" s="30">
        <v>15</v>
      </c>
      <c r="JM7" s="30">
        <v>4</v>
      </c>
      <c r="JN7" s="299">
        <v>7</v>
      </c>
      <c r="JO7" s="26">
        <v>1</v>
      </c>
      <c r="JP7" s="30">
        <v>0</v>
      </c>
      <c r="JQ7" s="40">
        <v>0</v>
      </c>
      <c r="JR7" s="289">
        <f t="shared" si="22"/>
        <v>3.225806451612903</v>
      </c>
      <c r="JS7" s="290">
        <f t="shared" si="23"/>
        <v>0</v>
      </c>
      <c r="JT7" s="291">
        <f t="shared" si="24"/>
        <v>94.444444444444443</v>
      </c>
      <c r="JU7" s="297">
        <f t="shared" si="25"/>
        <v>50</v>
      </c>
      <c r="JV7" s="298">
        <v>93</v>
      </c>
      <c r="JW7" s="52">
        <v>2</v>
      </c>
      <c r="JX7" s="52">
        <v>3</v>
      </c>
      <c r="JY7" s="52">
        <v>0</v>
      </c>
      <c r="JZ7" s="52">
        <v>85</v>
      </c>
      <c r="KA7" s="52">
        <v>1</v>
      </c>
      <c r="KB7" s="52">
        <v>0</v>
      </c>
      <c r="KC7" s="30">
        <v>0</v>
      </c>
      <c r="KD7" s="30">
        <v>3</v>
      </c>
      <c r="KE7" s="30">
        <v>1</v>
      </c>
      <c r="KF7" s="299">
        <v>2</v>
      </c>
      <c r="KG7" s="26">
        <v>0</v>
      </c>
      <c r="KH7" s="30">
        <v>0</v>
      </c>
      <c r="KI7" s="40">
        <v>0</v>
      </c>
      <c r="KJ7" s="289">
        <f t="shared" si="26"/>
        <v>4.3165467625899279</v>
      </c>
      <c r="KK7" s="290">
        <f t="shared" si="27"/>
        <v>2.8571428571428572</v>
      </c>
      <c r="KL7" s="291">
        <f t="shared" si="28"/>
        <v>95.402298850574709</v>
      </c>
      <c r="KM7" s="297">
        <f t="shared" si="29"/>
        <v>94.117647058823522</v>
      </c>
      <c r="KN7" s="298">
        <v>278</v>
      </c>
      <c r="KO7" s="52">
        <v>35</v>
      </c>
      <c r="KP7" s="52">
        <v>12</v>
      </c>
      <c r="KQ7" s="52">
        <v>1</v>
      </c>
      <c r="KR7" s="52">
        <v>249</v>
      </c>
      <c r="KS7" s="52">
        <v>32</v>
      </c>
      <c r="KT7" s="52">
        <v>5</v>
      </c>
      <c r="KU7" s="30">
        <v>0</v>
      </c>
      <c r="KV7" s="30">
        <v>3</v>
      </c>
      <c r="KW7" s="30">
        <v>1</v>
      </c>
      <c r="KX7" s="299">
        <v>9</v>
      </c>
      <c r="KY7" s="26">
        <v>1</v>
      </c>
      <c r="KZ7" s="30">
        <v>0</v>
      </c>
      <c r="LA7" s="40">
        <v>0</v>
      </c>
      <c r="LB7" s="289">
        <f t="shared" ref="LB7:LB25" si="36">LH7/LF7*100</f>
        <v>0</v>
      </c>
      <c r="LC7" s="290" t="s">
        <v>150</v>
      </c>
      <c r="LD7" s="291">
        <f t="shared" ref="LD7:LD25" si="37">LJ7/(LF7-LH7-LL7)*100</f>
        <v>87.804878048780495</v>
      </c>
      <c r="LE7" s="297" t="s">
        <v>149</v>
      </c>
      <c r="LF7" s="298">
        <v>41</v>
      </c>
      <c r="LG7" s="52">
        <v>0</v>
      </c>
      <c r="LH7" s="52">
        <v>0</v>
      </c>
      <c r="LI7" s="52">
        <v>0</v>
      </c>
      <c r="LJ7" s="52">
        <v>36</v>
      </c>
      <c r="LK7" s="52">
        <v>0</v>
      </c>
      <c r="LL7" s="52">
        <v>0</v>
      </c>
      <c r="LM7" s="30">
        <v>0</v>
      </c>
      <c r="LN7" s="30">
        <v>3</v>
      </c>
      <c r="LO7" s="30">
        <v>0</v>
      </c>
      <c r="LP7" s="299">
        <v>2</v>
      </c>
      <c r="LQ7" s="26">
        <v>0</v>
      </c>
      <c r="LR7" s="30">
        <v>0</v>
      </c>
      <c r="LS7" s="40">
        <v>0</v>
      </c>
      <c r="LT7" s="289">
        <f t="shared" si="30"/>
        <v>0</v>
      </c>
      <c r="LU7" s="290" t="s">
        <v>149</v>
      </c>
      <c r="LV7" s="291">
        <f t="shared" si="31"/>
        <v>100</v>
      </c>
      <c r="LW7" s="297" t="s">
        <v>148</v>
      </c>
      <c r="LX7" s="298">
        <v>7</v>
      </c>
      <c r="LY7" s="52">
        <v>0</v>
      </c>
      <c r="LZ7" s="52">
        <v>0</v>
      </c>
      <c r="MA7" s="52">
        <v>0</v>
      </c>
      <c r="MB7" s="52">
        <v>6</v>
      </c>
      <c r="MC7" s="52">
        <v>0</v>
      </c>
      <c r="MD7" s="52">
        <v>1</v>
      </c>
      <c r="ME7" s="30">
        <v>0</v>
      </c>
      <c r="MF7" s="30">
        <v>0</v>
      </c>
      <c r="MG7" s="30">
        <v>0</v>
      </c>
      <c r="MH7" s="299">
        <v>0</v>
      </c>
      <c r="MI7" s="26">
        <v>0</v>
      </c>
      <c r="MJ7" s="30">
        <v>0</v>
      </c>
      <c r="MK7" s="40">
        <v>0</v>
      </c>
      <c r="ML7" s="289">
        <f t="shared" si="32"/>
        <v>0</v>
      </c>
      <c r="MM7" s="290">
        <f t="shared" ref="MM7:MM25" si="38">MS7/MQ7*100</f>
        <v>0</v>
      </c>
      <c r="MN7" s="291">
        <f t="shared" si="33"/>
        <v>96.226415094339629</v>
      </c>
      <c r="MO7" s="297">
        <f t="shared" ref="MO7:MO25" si="39">MU7/(MQ7-MS7-MW7)*100</f>
        <v>100</v>
      </c>
      <c r="MP7" s="298">
        <v>53</v>
      </c>
      <c r="MQ7" s="52">
        <v>12</v>
      </c>
      <c r="MR7" s="52">
        <v>0</v>
      </c>
      <c r="MS7" s="52">
        <v>0</v>
      </c>
      <c r="MT7" s="52">
        <v>51</v>
      </c>
      <c r="MU7" s="52">
        <v>12</v>
      </c>
      <c r="MV7" s="52">
        <v>0</v>
      </c>
      <c r="MW7" s="30">
        <v>0</v>
      </c>
      <c r="MX7" s="30">
        <v>0</v>
      </c>
      <c r="MY7" s="30">
        <v>0</v>
      </c>
      <c r="MZ7" s="299">
        <v>2</v>
      </c>
      <c r="NA7" s="26">
        <v>0</v>
      </c>
      <c r="NB7" s="30">
        <v>0</v>
      </c>
      <c r="NC7" s="40">
        <v>0</v>
      </c>
    </row>
    <row r="8" spans="1:367" s="1" customFormat="1" x14ac:dyDescent="0.3">
      <c r="A8" s="285" t="s">
        <v>130</v>
      </c>
      <c r="B8" s="286">
        <v>0</v>
      </c>
      <c r="C8" s="54">
        <v>0</v>
      </c>
      <c r="D8" s="287">
        <v>0</v>
      </c>
      <c r="E8" s="54">
        <v>0</v>
      </c>
      <c r="F8" s="288">
        <v>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54">
        <v>0</v>
      </c>
      <c r="P8" s="54">
        <v>0</v>
      </c>
      <c r="Q8" s="54">
        <v>0</v>
      </c>
      <c r="R8" s="54">
        <v>0</v>
      </c>
      <c r="S8" s="54">
        <v>0</v>
      </c>
      <c r="T8" s="54">
        <v>0</v>
      </c>
      <c r="U8" s="54">
        <v>0</v>
      </c>
      <c r="V8" s="54">
        <v>0</v>
      </c>
      <c r="W8" s="54">
        <v>0</v>
      </c>
      <c r="X8" s="54">
        <v>0</v>
      </c>
      <c r="Y8" s="197">
        <v>0</v>
      </c>
      <c r="Z8" s="287">
        <v>0</v>
      </c>
      <c r="AA8" s="54">
        <v>0</v>
      </c>
      <c r="AB8" s="287">
        <v>0</v>
      </c>
      <c r="AC8" s="54">
        <v>0</v>
      </c>
      <c r="AD8" s="288">
        <v>0</v>
      </c>
      <c r="AE8" s="54">
        <v>0</v>
      </c>
      <c r="AF8" s="54">
        <v>0</v>
      </c>
      <c r="AG8" s="54">
        <v>0</v>
      </c>
      <c r="AH8" s="54">
        <v>0</v>
      </c>
      <c r="AI8" s="54">
        <v>0</v>
      </c>
      <c r="AJ8" s="54">
        <v>0</v>
      </c>
      <c r="AK8" s="54">
        <v>0</v>
      </c>
      <c r="AL8" s="54">
        <v>0</v>
      </c>
      <c r="AM8" s="54">
        <v>0</v>
      </c>
      <c r="AN8" s="54">
        <v>0</v>
      </c>
      <c r="AO8" s="54">
        <v>0</v>
      </c>
      <c r="AP8" s="54">
        <v>0</v>
      </c>
      <c r="AQ8" s="54">
        <v>0</v>
      </c>
      <c r="AR8" s="54">
        <v>0</v>
      </c>
      <c r="AS8" s="54">
        <v>0</v>
      </c>
      <c r="AT8" s="54">
        <v>0</v>
      </c>
      <c r="AU8" s="54">
        <v>0</v>
      </c>
      <c r="AV8" s="54">
        <v>0</v>
      </c>
      <c r="AW8" s="197">
        <v>0</v>
      </c>
      <c r="AX8" s="287">
        <v>0</v>
      </c>
      <c r="AY8" s="54">
        <v>0</v>
      </c>
      <c r="AZ8" s="287">
        <v>0</v>
      </c>
      <c r="BA8" s="54">
        <v>0</v>
      </c>
      <c r="BB8" s="288">
        <v>0</v>
      </c>
      <c r="BC8" s="54">
        <v>0</v>
      </c>
      <c r="BD8" s="54">
        <v>0</v>
      </c>
      <c r="BE8" s="54">
        <v>0</v>
      </c>
      <c r="BF8" s="54">
        <v>0</v>
      </c>
      <c r="BG8" s="54">
        <v>0</v>
      </c>
      <c r="BH8" s="54">
        <v>0</v>
      </c>
      <c r="BI8" s="54">
        <v>0</v>
      </c>
      <c r="BJ8" s="54">
        <v>0</v>
      </c>
      <c r="BK8" s="54">
        <v>0</v>
      </c>
      <c r="BL8" s="54">
        <v>0</v>
      </c>
      <c r="BM8" s="54">
        <v>0</v>
      </c>
      <c r="BN8" s="54">
        <v>0</v>
      </c>
      <c r="BO8" s="54">
        <v>0</v>
      </c>
      <c r="BP8" s="54">
        <v>0</v>
      </c>
      <c r="BQ8" s="54">
        <v>0</v>
      </c>
      <c r="BR8" s="54">
        <v>0</v>
      </c>
      <c r="BS8" s="54">
        <v>0</v>
      </c>
      <c r="BT8" s="54">
        <v>0</v>
      </c>
      <c r="BU8" s="197">
        <v>0</v>
      </c>
      <c r="BV8" s="287">
        <v>0</v>
      </c>
      <c r="BW8" s="54">
        <v>0</v>
      </c>
      <c r="BX8" s="287">
        <v>0</v>
      </c>
      <c r="BY8" s="54">
        <v>0</v>
      </c>
      <c r="BZ8" s="288">
        <v>0</v>
      </c>
      <c r="CA8" s="54">
        <v>0</v>
      </c>
      <c r="CB8" s="54">
        <v>0</v>
      </c>
      <c r="CC8" s="54">
        <v>0</v>
      </c>
      <c r="CD8" s="54">
        <v>0</v>
      </c>
      <c r="CE8" s="54">
        <v>0</v>
      </c>
      <c r="CF8" s="54">
        <v>0</v>
      </c>
      <c r="CG8" s="54">
        <v>0</v>
      </c>
      <c r="CH8" s="54">
        <v>0</v>
      </c>
      <c r="CI8" s="54">
        <v>0</v>
      </c>
      <c r="CJ8" s="54">
        <v>0</v>
      </c>
      <c r="CK8" s="54">
        <v>0</v>
      </c>
      <c r="CL8" s="54">
        <v>0</v>
      </c>
      <c r="CM8" s="54">
        <v>0</v>
      </c>
      <c r="CN8" s="54">
        <v>0</v>
      </c>
      <c r="CO8" s="54">
        <v>0</v>
      </c>
      <c r="CP8" s="54">
        <v>0</v>
      </c>
      <c r="CQ8" s="54">
        <v>0</v>
      </c>
      <c r="CR8" s="54">
        <v>0</v>
      </c>
      <c r="CS8" s="197">
        <v>0</v>
      </c>
      <c r="CT8" s="287">
        <v>0</v>
      </c>
      <c r="CU8" s="54">
        <v>0</v>
      </c>
      <c r="CV8" s="287">
        <v>0</v>
      </c>
      <c r="CW8" s="54">
        <v>0</v>
      </c>
      <c r="CX8" s="288">
        <v>0</v>
      </c>
      <c r="CY8" s="54">
        <v>0</v>
      </c>
      <c r="CZ8" s="54">
        <v>0</v>
      </c>
      <c r="DA8" s="54">
        <v>0</v>
      </c>
      <c r="DB8" s="54">
        <v>0</v>
      </c>
      <c r="DC8" s="54">
        <v>0</v>
      </c>
      <c r="DD8" s="54">
        <v>0</v>
      </c>
      <c r="DE8" s="54">
        <v>0</v>
      </c>
      <c r="DF8" s="54">
        <v>0</v>
      </c>
      <c r="DG8" s="54">
        <v>0</v>
      </c>
      <c r="DH8" s="54">
        <v>0</v>
      </c>
      <c r="DI8" s="54">
        <v>0</v>
      </c>
      <c r="DJ8" s="54">
        <v>0</v>
      </c>
      <c r="DK8" s="54">
        <v>0</v>
      </c>
      <c r="DL8" s="54">
        <v>0</v>
      </c>
      <c r="DM8" s="54">
        <v>0</v>
      </c>
      <c r="DN8" s="54">
        <v>0</v>
      </c>
      <c r="DO8" s="54">
        <v>0</v>
      </c>
      <c r="DP8" s="54">
        <v>0</v>
      </c>
      <c r="DQ8" s="197">
        <v>0</v>
      </c>
      <c r="DR8" s="287">
        <v>0</v>
      </c>
      <c r="DS8" s="54">
        <v>0</v>
      </c>
      <c r="DT8" s="287">
        <v>0</v>
      </c>
      <c r="DU8" s="54">
        <v>0</v>
      </c>
      <c r="DV8" s="288">
        <v>0</v>
      </c>
      <c r="DW8" s="54">
        <v>0</v>
      </c>
      <c r="DX8" s="54">
        <v>0</v>
      </c>
      <c r="DY8" s="54">
        <v>0</v>
      </c>
      <c r="DZ8" s="54">
        <v>0</v>
      </c>
      <c r="EA8" s="54">
        <v>0</v>
      </c>
      <c r="EB8" s="54">
        <v>0</v>
      </c>
      <c r="EC8" s="54">
        <v>0</v>
      </c>
      <c r="ED8" s="54">
        <v>0</v>
      </c>
      <c r="EE8" s="54">
        <v>0</v>
      </c>
      <c r="EF8" s="54">
        <v>0</v>
      </c>
      <c r="EG8" s="54">
        <v>0</v>
      </c>
      <c r="EH8" s="54">
        <v>0</v>
      </c>
      <c r="EI8" s="54">
        <v>0</v>
      </c>
      <c r="EJ8" s="54">
        <v>0</v>
      </c>
      <c r="EK8" s="54">
        <v>0</v>
      </c>
      <c r="EL8" s="54">
        <v>0</v>
      </c>
      <c r="EM8" s="54">
        <v>0</v>
      </c>
      <c r="EN8" s="54">
        <v>0</v>
      </c>
      <c r="EO8" s="197">
        <v>0</v>
      </c>
      <c r="EP8" s="287">
        <v>0</v>
      </c>
      <c r="EQ8" s="54">
        <v>0</v>
      </c>
      <c r="ER8" s="287">
        <v>0</v>
      </c>
      <c r="ES8" s="54">
        <v>0</v>
      </c>
      <c r="ET8" s="288">
        <v>0</v>
      </c>
      <c r="EU8" s="54">
        <v>0</v>
      </c>
      <c r="EV8" s="54">
        <v>0</v>
      </c>
      <c r="EW8" s="54">
        <v>0</v>
      </c>
      <c r="EX8" s="54">
        <v>0</v>
      </c>
      <c r="EY8" s="54">
        <v>0</v>
      </c>
      <c r="EZ8" s="54">
        <v>0</v>
      </c>
      <c r="FA8" s="54">
        <v>0</v>
      </c>
      <c r="FB8" s="54">
        <v>0</v>
      </c>
      <c r="FC8" s="54">
        <v>0</v>
      </c>
      <c r="FD8" s="54">
        <v>0</v>
      </c>
      <c r="FE8" s="54">
        <v>0</v>
      </c>
      <c r="FF8" s="54">
        <v>0</v>
      </c>
      <c r="FG8" s="54">
        <v>0</v>
      </c>
      <c r="FH8" s="54">
        <v>0</v>
      </c>
      <c r="FI8" s="54">
        <v>0</v>
      </c>
      <c r="FJ8" s="54">
        <v>0</v>
      </c>
      <c r="FK8" s="54">
        <v>0</v>
      </c>
      <c r="FL8" s="54">
        <v>0</v>
      </c>
      <c r="FM8" s="197">
        <v>0</v>
      </c>
      <c r="FN8" s="289">
        <f t="shared" si="0"/>
        <v>10.047846889952153</v>
      </c>
      <c r="FO8" s="290">
        <f t="shared" si="1"/>
        <v>10.714285714285714</v>
      </c>
      <c r="FP8" s="291">
        <f t="shared" si="2"/>
        <v>70.270270270270274</v>
      </c>
      <c r="FQ8" s="292">
        <f t="shared" si="3"/>
        <v>64</v>
      </c>
      <c r="FR8" s="293">
        <v>209</v>
      </c>
      <c r="FS8" s="53">
        <v>28</v>
      </c>
      <c r="FT8" s="53">
        <v>21</v>
      </c>
      <c r="FU8" s="53">
        <v>3</v>
      </c>
      <c r="FV8" s="53">
        <v>130</v>
      </c>
      <c r="FW8" s="53">
        <v>16</v>
      </c>
      <c r="FX8" s="53">
        <v>3</v>
      </c>
      <c r="FY8" s="54">
        <v>0</v>
      </c>
      <c r="FZ8" s="53">
        <v>14</v>
      </c>
      <c r="GA8" s="53">
        <v>3</v>
      </c>
      <c r="GB8" s="53">
        <v>40</v>
      </c>
      <c r="GC8" s="53">
        <v>6</v>
      </c>
      <c r="GD8" s="56">
        <v>1</v>
      </c>
      <c r="GE8" s="197">
        <v>0</v>
      </c>
      <c r="GF8" s="294">
        <f t="shared" si="4"/>
        <v>0</v>
      </c>
      <c r="GG8" s="290">
        <f t="shared" si="5"/>
        <v>0</v>
      </c>
      <c r="GH8" s="291">
        <f t="shared" si="6"/>
        <v>66.666666666666657</v>
      </c>
      <c r="GI8" s="292">
        <f t="shared" si="7"/>
        <v>61.53846153846154</v>
      </c>
      <c r="GJ8" s="293">
        <v>24</v>
      </c>
      <c r="GK8" s="53">
        <v>13</v>
      </c>
      <c r="GL8" s="54">
        <v>0</v>
      </c>
      <c r="GM8" s="54">
        <v>0</v>
      </c>
      <c r="GN8" s="53">
        <v>16</v>
      </c>
      <c r="GO8" s="53">
        <v>8</v>
      </c>
      <c r="GP8" s="54">
        <v>0</v>
      </c>
      <c r="GQ8" s="54">
        <v>0</v>
      </c>
      <c r="GR8" s="53">
        <v>7</v>
      </c>
      <c r="GS8" s="53">
        <v>5</v>
      </c>
      <c r="GT8" s="53">
        <v>1</v>
      </c>
      <c r="GU8" s="54">
        <v>0</v>
      </c>
      <c r="GV8" s="54">
        <v>0</v>
      </c>
      <c r="GW8" s="197">
        <v>0</v>
      </c>
      <c r="GX8" s="294">
        <f t="shared" si="8"/>
        <v>12.903225806451612</v>
      </c>
      <c r="GY8" s="290">
        <f t="shared" si="9"/>
        <v>10</v>
      </c>
      <c r="GZ8" s="291">
        <f t="shared" si="10"/>
        <v>85.18518518518519</v>
      </c>
      <c r="HA8" s="292">
        <f t="shared" si="11"/>
        <v>77.777777777777786</v>
      </c>
      <c r="HB8" s="295">
        <v>31</v>
      </c>
      <c r="HC8" s="56">
        <v>10</v>
      </c>
      <c r="HD8" s="56">
        <v>4</v>
      </c>
      <c r="HE8" s="56">
        <v>1</v>
      </c>
      <c r="HF8" s="56">
        <v>23</v>
      </c>
      <c r="HG8" s="56">
        <v>7</v>
      </c>
      <c r="HH8" s="54">
        <v>0</v>
      </c>
      <c r="HI8" s="54">
        <v>0</v>
      </c>
      <c r="HJ8" s="56">
        <v>3</v>
      </c>
      <c r="HK8" s="56">
        <v>2</v>
      </c>
      <c r="HL8" s="56">
        <v>1</v>
      </c>
      <c r="HM8" s="54">
        <v>0</v>
      </c>
      <c r="HN8" s="54">
        <v>0</v>
      </c>
      <c r="HO8" s="197">
        <v>0</v>
      </c>
      <c r="HP8" s="294">
        <f t="shared" si="12"/>
        <v>5.8925476603119584</v>
      </c>
      <c r="HQ8" s="290">
        <f t="shared" si="13"/>
        <v>14.285714285714285</v>
      </c>
      <c r="HR8" s="291">
        <f t="shared" si="14"/>
        <v>84.386617100371751</v>
      </c>
      <c r="HS8" s="292">
        <f t="shared" si="15"/>
        <v>50</v>
      </c>
      <c r="HT8" s="295">
        <v>577</v>
      </c>
      <c r="HU8" s="56">
        <v>14</v>
      </c>
      <c r="HV8" s="56">
        <v>34</v>
      </c>
      <c r="HW8" s="56">
        <v>2</v>
      </c>
      <c r="HX8" s="56">
        <v>454</v>
      </c>
      <c r="HY8" s="56">
        <v>6</v>
      </c>
      <c r="HZ8" s="56">
        <v>5</v>
      </c>
      <c r="IA8" s="54">
        <v>0</v>
      </c>
      <c r="IB8" s="56">
        <v>28</v>
      </c>
      <c r="IC8" s="54">
        <v>0</v>
      </c>
      <c r="ID8" s="56">
        <v>56</v>
      </c>
      <c r="IE8" s="56">
        <v>6</v>
      </c>
      <c r="IF8" s="54">
        <v>0</v>
      </c>
      <c r="IG8" s="197">
        <v>0</v>
      </c>
      <c r="IH8" s="289">
        <f t="shared" si="16"/>
        <v>0</v>
      </c>
      <c r="II8" s="290">
        <f t="shared" si="34"/>
        <v>0</v>
      </c>
      <c r="IJ8" s="291">
        <f t="shared" si="17"/>
        <v>100</v>
      </c>
      <c r="IK8" s="292">
        <f t="shared" si="35"/>
        <v>100</v>
      </c>
      <c r="IL8" s="295">
        <v>10</v>
      </c>
      <c r="IM8" s="56">
        <v>4</v>
      </c>
      <c r="IN8" s="54">
        <v>0</v>
      </c>
      <c r="IO8" s="54">
        <v>0</v>
      </c>
      <c r="IP8" s="56">
        <v>9</v>
      </c>
      <c r="IQ8" s="56">
        <v>4</v>
      </c>
      <c r="IR8" s="56">
        <v>1</v>
      </c>
      <c r="IS8" s="54">
        <v>0</v>
      </c>
      <c r="IT8" s="54">
        <v>0</v>
      </c>
      <c r="IU8" s="54">
        <v>0</v>
      </c>
      <c r="IV8" s="54">
        <v>0</v>
      </c>
      <c r="IW8" s="54">
        <v>0</v>
      </c>
      <c r="IX8" s="30">
        <v>0</v>
      </c>
      <c r="IY8" s="40">
        <v>0</v>
      </c>
      <c r="IZ8" s="289">
        <f t="shared" si="18"/>
        <v>5.806451612903226</v>
      </c>
      <c r="JA8" s="290">
        <f t="shared" si="19"/>
        <v>0</v>
      </c>
      <c r="JB8" s="291">
        <f t="shared" si="20"/>
        <v>75.694444444444443</v>
      </c>
      <c r="JC8" s="297">
        <f t="shared" si="21"/>
        <v>65.217391304347828</v>
      </c>
      <c r="JD8" s="298">
        <v>155</v>
      </c>
      <c r="JE8" s="52">
        <v>23</v>
      </c>
      <c r="JF8" s="52">
        <v>9</v>
      </c>
      <c r="JG8" s="52">
        <v>0</v>
      </c>
      <c r="JH8" s="52">
        <v>109</v>
      </c>
      <c r="JI8" s="52">
        <v>15</v>
      </c>
      <c r="JJ8" s="52">
        <v>2</v>
      </c>
      <c r="JK8" s="30">
        <v>0</v>
      </c>
      <c r="JL8" s="52">
        <v>22</v>
      </c>
      <c r="JM8" s="52">
        <v>6</v>
      </c>
      <c r="JN8" s="299">
        <v>13</v>
      </c>
      <c r="JO8" s="26">
        <v>2</v>
      </c>
      <c r="JP8" s="30">
        <v>0</v>
      </c>
      <c r="JQ8" s="40">
        <v>0</v>
      </c>
      <c r="JR8" s="289">
        <f t="shared" si="22"/>
        <v>5.6962025316455698</v>
      </c>
      <c r="JS8" s="290">
        <f t="shared" si="23"/>
        <v>0</v>
      </c>
      <c r="JT8" s="291">
        <f t="shared" si="24"/>
        <v>78.620689655172413</v>
      </c>
      <c r="JU8" s="297">
        <f t="shared" si="25"/>
        <v>75</v>
      </c>
      <c r="JV8" s="298">
        <v>158</v>
      </c>
      <c r="JW8" s="52">
        <v>4</v>
      </c>
      <c r="JX8" s="52">
        <v>9</v>
      </c>
      <c r="JY8" s="52">
        <v>0</v>
      </c>
      <c r="JZ8" s="52">
        <v>114</v>
      </c>
      <c r="KA8" s="52">
        <v>3</v>
      </c>
      <c r="KB8" s="52">
        <v>4</v>
      </c>
      <c r="KC8" s="30">
        <v>0</v>
      </c>
      <c r="KD8" s="52">
        <v>13</v>
      </c>
      <c r="KE8" s="52">
        <v>1</v>
      </c>
      <c r="KF8" s="299">
        <v>18</v>
      </c>
      <c r="KG8" s="26">
        <v>0</v>
      </c>
      <c r="KH8" s="30">
        <v>0</v>
      </c>
      <c r="KI8" s="40">
        <v>0</v>
      </c>
      <c r="KJ8" s="289">
        <f t="shared" si="26"/>
        <v>16.853932584269664</v>
      </c>
      <c r="KK8" s="290">
        <f t="shared" si="27"/>
        <v>26.315789473684209</v>
      </c>
      <c r="KL8" s="291">
        <f t="shared" si="28"/>
        <v>85.046728971962608</v>
      </c>
      <c r="KM8" s="297">
        <f t="shared" si="29"/>
        <v>71.428571428571431</v>
      </c>
      <c r="KN8" s="298">
        <v>267</v>
      </c>
      <c r="KO8" s="52">
        <v>19</v>
      </c>
      <c r="KP8" s="52">
        <v>45</v>
      </c>
      <c r="KQ8" s="52">
        <v>5</v>
      </c>
      <c r="KR8" s="52">
        <v>182</v>
      </c>
      <c r="KS8" s="52">
        <v>10</v>
      </c>
      <c r="KT8" s="52">
        <v>8</v>
      </c>
      <c r="KU8" s="30">
        <v>0</v>
      </c>
      <c r="KV8" s="52">
        <v>11</v>
      </c>
      <c r="KW8" s="52">
        <v>1</v>
      </c>
      <c r="KX8" s="299">
        <v>21</v>
      </c>
      <c r="KY8" s="26">
        <v>3</v>
      </c>
      <c r="KZ8" s="30">
        <v>0</v>
      </c>
      <c r="LA8" s="40">
        <v>0</v>
      </c>
      <c r="LB8" s="289">
        <f t="shared" si="36"/>
        <v>1.639344262295082</v>
      </c>
      <c r="LC8" s="290" t="s">
        <v>148</v>
      </c>
      <c r="LD8" s="291">
        <f t="shared" si="37"/>
        <v>72.881355932203391</v>
      </c>
      <c r="LE8" s="297" t="s">
        <v>148</v>
      </c>
      <c r="LF8" s="298">
        <v>61</v>
      </c>
      <c r="LG8" s="52">
        <v>0</v>
      </c>
      <c r="LH8" s="52">
        <v>1</v>
      </c>
      <c r="LI8" s="52">
        <v>0</v>
      </c>
      <c r="LJ8" s="52">
        <v>43</v>
      </c>
      <c r="LK8" s="52">
        <v>0</v>
      </c>
      <c r="LL8" s="52">
        <v>1</v>
      </c>
      <c r="LM8" s="30">
        <v>0</v>
      </c>
      <c r="LN8" s="52">
        <v>11</v>
      </c>
      <c r="LO8" s="52">
        <v>0</v>
      </c>
      <c r="LP8" s="299">
        <v>5</v>
      </c>
      <c r="LQ8" s="26">
        <v>0</v>
      </c>
      <c r="LR8" s="30">
        <v>0</v>
      </c>
      <c r="LS8" s="40">
        <v>0</v>
      </c>
      <c r="LT8" s="289">
        <f t="shared" si="30"/>
        <v>0</v>
      </c>
      <c r="LU8" s="290">
        <v>0</v>
      </c>
      <c r="LV8" s="291">
        <f t="shared" si="31"/>
        <v>80</v>
      </c>
      <c r="LW8" s="297">
        <v>0</v>
      </c>
      <c r="LX8" s="298">
        <v>5</v>
      </c>
      <c r="LY8" s="52">
        <v>0</v>
      </c>
      <c r="LZ8" s="52">
        <v>0</v>
      </c>
      <c r="MA8" s="52">
        <v>0</v>
      </c>
      <c r="MB8" s="52">
        <v>4</v>
      </c>
      <c r="MC8" s="52">
        <v>0</v>
      </c>
      <c r="MD8" s="52">
        <v>0</v>
      </c>
      <c r="ME8" s="30">
        <v>0</v>
      </c>
      <c r="MF8" s="52">
        <v>1</v>
      </c>
      <c r="MG8" s="52">
        <v>0</v>
      </c>
      <c r="MH8" s="299">
        <v>0</v>
      </c>
      <c r="MI8" s="26">
        <v>0</v>
      </c>
      <c r="MJ8" s="30">
        <v>0</v>
      </c>
      <c r="MK8" s="40">
        <v>0</v>
      </c>
      <c r="ML8" s="289">
        <f t="shared" si="32"/>
        <v>3.225806451612903</v>
      </c>
      <c r="MM8" s="290">
        <f t="shared" si="38"/>
        <v>9.0909090909090917</v>
      </c>
      <c r="MN8" s="291">
        <f t="shared" si="33"/>
        <v>96.666666666666671</v>
      </c>
      <c r="MO8" s="297">
        <f t="shared" si="39"/>
        <v>90</v>
      </c>
      <c r="MP8" s="298">
        <v>31</v>
      </c>
      <c r="MQ8" s="52">
        <v>11</v>
      </c>
      <c r="MR8" s="52">
        <v>1</v>
      </c>
      <c r="MS8" s="52">
        <v>1</v>
      </c>
      <c r="MT8" s="52">
        <v>29</v>
      </c>
      <c r="MU8" s="52">
        <v>9</v>
      </c>
      <c r="MV8" s="52">
        <v>0</v>
      </c>
      <c r="MW8" s="30">
        <v>0</v>
      </c>
      <c r="MX8" s="52">
        <v>0</v>
      </c>
      <c r="MY8" s="52">
        <v>0</v>
      </c>
      <c r="MZ8" s="299">
        <v>1</v>
      </c>
      <c r="NA8" s="26">
        <v>1</v>
      </c>
      <c r="NB8" s="30">
        <v>0</v>
      </c>
      <c r="NC8" s="40">
        <v>0</v>
      </c>
    </row>
    <row r="9" spans="1:367" s="1" customFormat="1" x14ac:dyDescent="0.3">
      <c r="A9" s="285" t="s">
        <v>129</v>
      </c>
      <c r="B9" s="286">
        <v>0</v>
      </c>
      <c r="C9" s="54">
        <v>0</v>
      </c>
      <c r="D9" s="287">
        <v>0</v>
      </c>
      <c r="E9" s="54">
        <v>0</v>
      </c>
      <c r="F9" s="288">
        <v>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>
        <v>0</v>
      </c>
      <c r="Q9" s="54">
        <v>0</v>
      </c>
      <c r="R9" s="54">
        <v>0</v>
      </c>
      <c r="S9" s="54">
        <v>0</v>
      </c>
      <c r="T9" s="54">
        <v>0</v>
      </c>
      <c r="U9" s="54">
        <v>0</v>
      </c>
      <c r="V9" s="54">
        <v>0</v>
      </c>
      <c r="W9" s="54">
        <v>0</v>
      </c>
      <c r="X9" s="54">
        <v>0</v>
      </c>
      <c r="Y9" s="197">
        <v>0</v>
      </c>
      <c r="Z9" s="287">
        <v>0</v>
      </c>
      <c r="AA9" s="54">
        <v>0</v>
      </c>
      <c r="AB9" s="287">
        <v>0</v>
      </c>
      <c r="AC9" s="54">
        <v>0</v>
      </c>
      <c r="AD9" s="288">
        <v>0</v>
      </c>
      <c r="AE9" s="54">
        <v>0</v>
      </c>
      <c r="AF9" s="54">
        <v>0</v>
      </c>
      <c r="AG9" s="54">
        <v>0</v>
      </c>
      <c r="AH9" s="54">
        <v>0</v>
      </c>
      <c r="AI9" s="54">
        <v>0</v>
      </c>
      <c r="AJ9" s="54">
        <v>0</v>
      </c>
      <c r="AK9" s="54">
        <v>0</v>
      </c>
      <c r="AL9" s="54">
        <v>0</v>
      </c>
      <c r="AM9" s="54">
        <v>0</v>
      </c>
      <c r="AN9" s="54">
        <v>0</v>
      </c>
      <c r="AO9" s="54">
        <v>0</v>
      </c>
      <c r="AP9" s="54">
        <v>0</v>
      </c>
      <c r="AQ9" s="54">
        <v>0</v>
      </c>
      <c r="AR9" s="54">
        <v>0</v>
      </c>
      <c r="AS9" s="54">
        <v>0</v>
      </c>
      <c r="AT9" s="54">
        <v>0</v>
      </c>
      <c r="AU9" s="54">
        <v>0</v>
      </c>
      <c r="AV9" s="54">
        <v>0</v>
      </c>
      <c r="AW9" s="197">
        <v>0</v>
      </c>
      <c r="AX9" s="287">
        <v>0</v>
      </c>
      <c r="AY9" s="54">
        <v>0</v>
      </c>
      <c r="AZ9" s="287">
        <v>0</v>
      </c>
      <c r="BA9" s="54">
        <v>0</v>
      </c>
      <c r="BB9" s="288">
        <v>0</v>
      </c>
      <c r="BC9" s="54">
        <v>0</v>
      </c>
      <c r="BD9" s="54">
        <v>0</v>
      </c>
      <c r="BE9" s="54">
        <v>0</v>
      </c>
      <c r="BF9" s="54">
        <v>0</v>
      </c>
      <c r="BG9" s="54">
        <v>0</v>
      </c>
      <c r="BH9" s="54">
        <v>0</v>
      </c>
      <c r="BI9" s="54">
        <v>0</v>
      </c>
      <c r="BJ9" s="54">
        <v>0</v>
      </c>
      <c r="BK9" s="54">
        <v>0</v>
      </c>
      <c r="BL9" s="54">
        <v>0</v>
      </c>
      <c r="BM9" s="54">
        <v>0</v>
      </c>
      <c r="BN9" s="54">
        <v>0</v>
      </c>
      <c r="BO9" s="54">
        <v>0</v>
      </c>
      <c r="BP9" s="54">
        <v>0</v>
      </c>
      <c r="BQ9" s="54">
        <v>0</v>
      </c>
      <c r="BR9" s="54">
        <v>0</v>
      </c>
      <c r="BS9" s="54">
        <v>0</v>
      </c>
      <c r="BT9" s="54">
        <v>0</v>
      </c>
      <c r="BU9" s="197">
        <v>0</v>
      </c>
      <c r="BV9" s="287">
        <v>0</v>
      </c>
      <c r="BW9" s="54">
        <v>0</v>
      </c>
      <c r="BX9" s="287">
        <v>0</v>
      </c>
      <c r="BY9" s="54">
        <v>0</v>
      </c>
      <c r="BZ9" s="288">
        <v>0</v>
      </c>
      <c r="CA9" s="54">
        <v>0</v>
      </c>
      <c r="CB9" s="54">
        <v>0</v>
      </c>
      <c r="CC9" s="54">
        <v>0</v>
      </c>
      <c r="CD9" s="54">
        <v>0</v>
      </c>
      <c r="CE9" s="54">
        <v>0</v>
      </c>
      <c r="CF9" s="54">
        <v>0</v>
      </c>
      <c r="CG9" s="54">
        <v>0</v>
      </c>
      <c r="CH9" s="54">
        <v>0</v>
      </c>
      <c r="CI9" s="54">
        <v>0</v>
      </c>
      <c r="CJ9" s="54">
        <v>0</v>
      </c>
      <c r="CK9" s="54">
        <v>0</v>
      </c>
      <c r="CL9" s="54">
        <v>0</v>
      </c>
      <c r="CM9" s="54">
        <v>0</v>
      </c>
      <c r="CN9" s="54">
        <v>0</v>
      </c>
      <c r="CO9" s="54">
        <v>0</v>
      </c>
      <c r="CP9" s="54">
        <v>0</v>
      </c>
      <c r="CQ9" s="54">
        <v>0</v>
      </c>
      <c r="CR9" s="54">
        <v>0</v>
      </c>
      <c r="CS9" s="197">
        <v>0</v>
      </c>
      <c r="CT9" s="287">
        <v>0</v>
      </c>
      <c r="CU9" s="54">
        <v>0</v>
      </c>
      <c r="CV9" s="287">
        <v>0</v>
      </c>
      <c r="CW9" s="54">
        <v>0</v>
      </c>
      <c r="CX9" s="288">
        <v>0</v>
      </c>
      <c r="CY9" s="54">
        <v>0</v>
      </c>
      <c r="CZ9" s="54">
        <v>0</v>
      </c>
      <c r="DA9" s="54">
        <v>0</v>
      </c>
      <c r="DB9" s="54">
        <v>0</v>
      </c>
      <c r="DC9" s="54">
        <v>0</v>
      </c>
      <c r="DD9" s="54">
        <v>0</v>
      </c>
      <c r="DE9" s="54">
        <v>0</v>
      </c>
      <c r="DF9" s="54">
        <v>0</v>
      </c>
      <c r="DG9" s="54">
        <v>0</v>
      </c>
      <c r="DH9" s="54">
        <v>0</v>
      </c>
      <c r="DI9" s="54">
        <v>0</v>
      </c>
      <c r="DJ9" s="54">
        <v>0</v>
      </c>
      <c r="DK9" s="54">
        <v>0</v>
      </c>
      <c r="DL9" s="54">
        <v>0</v>
      </c>
      <c r="DM9" s="54">
        <v>0</v>
      </c>
      <c r="DN9" s="54">
        <v>0</v>
      </c>
      <c r="DO9" s="54">
        <v>0</v>
      </c>
      <c r="DP9" s="54">
        <v>0</v>
      </c>
      <c r="DQ9" s="197">
        <v>0</v>
      </c>
      <c r="DR9" s="287">
        <v>0</v>
      </c>
      <c r="DS9" s="54">
        <v>0</v>
      </c>
      <c r="DT9" s="287">
        <v>0</v>
      </c>
      <c r="DU9" s="54">
        <v>0</v>
      </c>
      <c r="DV9" s="288">
        <v>0</v>
      </c>
      <c r="DW9" s="54">
        <v>0</v>
      </c>
      <c r="DX9" s="54">
        <v>0</v>
      </c>
      <c r="DY9" s="54">
        <v>0</v>
      </c>
      <c r="DZ9" s="54">
        <v>0</v>
      </c>
      <c r="EA9" s="54">
        <v>0</v>
      </c>
      <c r="EB9" s="54">
        <v>0</v>
      </c>
      <c r="EC9" s="54">
        <v>0</v>
      </c>
      <c r="ED9" s="54">
        <v>0</v>
      </c>
      <c r="EE9" s="54">
        <v>0</v>
      </c>
      <c r="EF9" s="54">
        <v>0</v>
      </c>
      <c r="EG9" s="54">
        <v>0</v>
      </c>
      <c r="EH9" s="54">
        <v>0</v>
      </c>
      <c r="EI9" s="54">
        <v>0</v>
      </c>
      <c r="EJ9" s="54">
        <v>0</v>
      </c>
      <c r="EK9" s="54">
        <v>0</v>
      </c>
      <c r="EL9" s="54">
        <v>0</v>
      </c>
      <c r="EM9" s="54">
        <v>0</v>
      </c>
      <c r="EN9" s="54">
        <v>0</v>
      </c>
      <c r="EO9" s="197">
        <v>0</v>
      </c>
      <c r="EP9" s="287">
        <v>0</v>
      </c>
      <c r="EQ9" s="54">
        <v>0</v>
      </c>
      <c r="ER9" s="287">
        <v>0</v>
      </c>
      <c r="ES9" s="54">
        <v>0</v>
      </c>
      <c r="ET9" s="288">
        <v>0</v>
      </c>
      <c r="EU9" s="54">
        <v>0</v>
      </c>
      <c r="EV9" s="54">
        <v>0</v>
      </c>
      <c r="EW9" s="54">
        <v>0</v>
      </c>
      <c r="EX9" s="54">
        <v>0</v>
      </c>
      <c r="EY9" s="54">
        <v>0</v>
      </c>
      <c r="EZ9" s="54">
        <v>0</v>
      </c>
      <c r="FA9" s="54">
        <v>0</v>
      </c>
      <c r="FB9" s="54">
        <v>0</v>
      </c>
      <c r="FC9" s="54">
        <v>0</v>
      </c>
      <c r="FD9" s="54">
        <v>0</v>
      </c>
      <c r="FE9" s="54">
        <v>0</v>
      </c>
      <c r="FF9" s="54">
        <v>0</v>
      </c>
      <c r="FG9" s="54">
        <v>0</v>
      </c>
      <c r="FH9" s="54">
        <v>0</v>
      </c>
      <c r="FI9" s="54">
        <v>0</v>
      </c>
      <c r="FJ9" s="54">
        <v>0</v>
      </c>
      <c r="FK9" s="54">
        <v>0</v>
      </c>
      <c r="FL9" s="54">
        <v>0</v>
      </c>
      <c r="FM9" s="197">
        <v>0</v>
      </c>
      <c r="FN9" s="289">
        <f t="shared" si="0"/>
        <v>11.458333333333332</v>
      </c>
      <c r="FO9" s="290">
        <f t="shared" si="1"/>
        <v>11.76470588235294</v>
      </c>
      <c r="FP9" s="291">
        <f t="shared" si="2"/>
        <v>73.493975903614455</v>
      </c>
      <c r="FQ9" s="292">
        <f t="shared" si="3"/>
        <v>53.333333333333336</v>
      </c>
      <c r="FR9" s="293">
        <v>96</v>
      </c>
      <c r="FS9" s="53">
        <v>17</v>
      </c>
      <c r="FT9" s="53">
        <v>11</v>
      </c>
      <c r="FU9" s="53">
        <v>2</v>
      </c>
      <c r="FV9" s="53">
        <v>61</v>
      </c>
      <c r="FW9" s="53">
        <v>8</v>
      </c>
      <c r="FX9" s="53">
        <v>2</v>
      </c>
      <c r="FY9" s="54">
        <v>0</v>
      </c>
      <c r="FZ9" s="53">
        <v>3</v>
      </c>
      <c r="GA9" s="53">
        <v>3</v>
      </c>
      <c r="GB9" s="53">
        <v>19</v>
      </c>
      <c r="GC9" s="53">
        <v>4</v>
      </c>
      <c r="GD9" s="54">
        <v>0</v>
      </c>
      <c r="GE9" s="197">
        <v>0</v>
      </c>
      <c r="GF9" s="294">
        <f t="shared" si="4"/>
        <v>0</v>
      </c>
      <c r="GG9" s="290">
        <f t="shared" si="5"/>
        <v>0</v>
      </c>
      <c r="GH9" s="291">
        <f t="shared" si="6"/>
        <v>69.230769230769226</v>
      </c>
      <c r="GI9" s="292">
        <f t="shared" si="7"/>
        <v>69.230769230769226</v>
      </c>
      <c r="GJ9" s="293">
        <v>26</v>
      </c>
      <c r="GK9" s="53">
        <v>13</v>
      </c>
      <c r="GL9" s="54">
        <v>0</v>
      </c>
      <c r="GM9" s="54">
        <v>0</v>
      </c>
      <c r="GN9" s="53">
        <v>18</v>
      </c>
      <c r="GO9" s="53">
        <v>9</v>
      </c>
      <c r="GP9" s="54">
        <v>0</v>
      </c>
      <c r="GQ9" s="54">
        <v>0</v>
      </c>
      <c r="GR9" s="53">
        <v>1</v>
      </c>
      <c r="GS9" s="53">
        <v>1</v>
      </c>
      <c r="GT9" s="53">
        <v>7</v>
      </c>
      <c r="GU9" s="53">
        <v>3</v>
      </c>
      <c r="GV9" s="54">
        <v>0</v>
      </c>
      <c r="GW9" s="197">
        <v>0</v>
      </c>
      <c r="GX9" s="294">
        <f t="shared" si="8"/>
        <v>2.2727272727272729</v>
      </c>
      <c r="GY9" s="290">
        <f t="shared" si="9"/>
        <v>0</v>
      </c>
      <c r="GZ9" s="291">
        <f t="shared" si="10"/>
        <v>76.744186046511629</v>
      </c>
      <c r="HA9" s="292">
        <f t="shared" si="11"/>
        <v>57.142857142857139</v>
      </c>
      <c r="HB9" s="295">
        <v>88</v>
      </c>
      <c r="HC9" s="56">
        <v>14</v>
      </c>
      <c r="HD9" s="56">
        <v>2</v>
      </c>
      <c r="HE9" s="54">
        <v>0</v>
      </c>
      <c r="HF9" s="56">
        <v>66</v>
      </c>
      <c r="HG9" s="56">
        <v>8</v>
      </c>
      <c r="HH9" s="54">
        <v>0</v>
      </c>
      <c r="HI9" s="54">
        <v>0</v>
      </c>
      <c r="HJ9" s="56">
        <v>4</v>
      </c>
      <c r="HK9" s="56">
        <v>4</v>
      </c>
      <c r="HL9" s="56">
        <v>16</v>
      </c>
      <c r="HM9" s="56">
        <v>2</v>
      </c>
      <c r="HN9" s="54">
        <v>0</v>
      </c>
      <c r="HO9" s="197">
        <v>0</v>
      </c>
      <c r="HP9" s="294">
        <f t="shared" si="12"/>
        <v>1.5781922525107603</v>
      </c>
      <c r="HQ9" s="290">
        <f t="shared" si="13"/>
        <v>4.7619047619047619</v>
      </c>
      <c r="HR9" s="291">
        <f t="shared" si="14"/>
        <v>90.087463556851304</v>
      </c>
      <c r="HS9" s="292">
        <f t="shared" si="15"/>
        <v>45</v>
      </c>
      <c r="HT9" s="295">
        <v>697</v>
      </c>
      <c r="HU9" s="56">
        <v>21</v>
      </c>
      <c r="HV9" s="56">
        <v>11</v>
      </c>
      <c r="HW9" s="56">
        <v>1</v>
      </c>
      <c r="HX9" s="56">
        <v>618</v>
      </c>
      <c r="HY9" s="56">
        <v>9</v>
      </c>
      <c r="HZ9" s="54">
        <v>0</v>
      </c>
      <c r="IA9" s="54">
        <v>0</v>
      </c>
      <c r="IB9" s="56">
        <v>13</v>
      </c>
      <c r="IC9" s="56">
        <v>10</v>
      </c>
      <c r="ID9" s="56">
        <v>54</v>
      </c>
      <c r="IE9" s="56">
        <v>1</v>
      </c>
      <c r="IF9" s="56">
        <v>1</v>
      </c>
      <c r="IG9" s="197">
        <v>0</v>
      </c>
      <c r="IH9" s="289">
        <f t="shared" si="16"/>
        <v>0</v>
      </c>
      <c r="II9" s="290">
        <f t="shared" si="34"/>
        <v>0</v>
      </c>
      <c r="IJ9" s="291">
        <f t="shared" si="17"/>
        <v>60</v>
      </c>
      <c r="IK9" s="292">
        <f t="shared" si="35"/>
        <v>0</v>
      </c>
      <c r="IL9" s="295">
        <v>10</v>
      </c>
      <c r="IM9" s="56">
        <v>1</v>
      </c>
      <c r="IN9" s="54">
        <v>0</v>
      </c>
      <c r="IO9" s="54">
        <v>0</v>
      </c>
      <c r="IP9" s="56">
        <v>6</v>
      </c>
      <c r="IQ9" s="54">
        <v>0</v>
      </c>
      <c r="IR9" s="54">
        <v>0</v>
      </c>
      <c r="IS9" s="54">
        <v>0</v>
      </c>
      <c r="IT9" s="54">
        <v>0</v>
      </c>
      <c r="IU9" s="54">
        <v>0</v>
      </c>
      <c r="IV9" s="296">
        <v>4</v>
      </c>
      <c r="IW9" s="26">
        <v>1</v>
      </c>
      <c r="IX9" s="30">
        <v>0</v>
      </c>
      <c r="IY9" s="40">
        <v>0</v>
      </c>
      <c r="IZ9" s="289">
        <f t="shared" si="18"/>
        <v>3.7593984962406015</v>
      </c>
      <c r="JA9" s="290">
        <f t="shared" si="19"/>
        <v>0</v>
      </c>
      <c r="JB9" s="291">
        <f t="shared" si="20"/>
        <v>73.228346456692918</v>
      </c>
      <c r="JC9" s="297">
        <f t="shared" si="21"/>
        <v>56.000000000000007</v>
      </c>
      <c r="JD9" s="298">
        <v>133</v>
      </c>
      <c r="JE9" s="52">
        <v>25</v>
      </c>
      <c r="JF9" s="52">
        <v>5</v>
      </c>
      <c r="JG9" s="52">
        <v>0</v>
      </c>
      <c r="JH9" s="52">
        <v>93</v>
      </c>
      <c r="JI9" s="52">
        <v>14</v>
      </c>
      <c r="JJ9" s="52">
        <v>1</v>
      </c>
      <c r="JK9" s="30">
        <v>0</v>
      </c>
      <c r="JL9" s="52">
        <v>4</v>
      </c>
      <c r="JM9" s="52">
        <v>4</v>
      </c>
      <c r="JN9" s="299">
        <v>29</v>
      </c>
      <c r="JO9" s="26">
        <v>6</v>
      </c>
      <c r="JP9" s="30">
        <v>1</v>
      </c>
      <c r="JQ9" s="40">
        <v>1</v>
      </c>
      <c r="JR9" s="289">
        <f t="shared" si="22"/>
        <v>0</v>
      </c>
      <c r="JS9" s="290">
        <f t="shared" si="23"/>
        <v>0</v>
      </c>
      <c r="JT9" s="291">
        <f t="shared" si="24"/>
        <v>89.915966386554629</v>
      </c>
      <c r="JU9" s="297">
        <f t="shared" si="25"/>
        <v>0</v>
      </c>
      <c r="JV9" s="298">
        <v>119</v>
      </c>
      <c r="JW9" s="52">
        <v>2</v>
      </c>
      <c r="JX9" s="52">
        <v>0</v>
      </c>
      <c r="JY9" s="52">
        <v>0</v>
      </c>
      <c r="JZ9" s="52">
        <v>107</v>
      </c>
      <c r="KA9" s="52">
        <v>0</v>
      </c>
      <c r="KB9" s="52">
        <v>0</v>
      </c>
      <c r="KC9" s="30">
        <v>0</v>
      </c>
      <c r="KD9" s="52">
        <v>1</v>
      </c>
      <c r="KE9" s="52">
        <v>1</v>
      </c>
      <c r="KF9" s="299">
        <v>11</v>
      </c>
      <c r="KG9" s="26">
        <v>1</v>
      </c>
      <c r="KH9" s="30">
        <v>0</v>
      </c>
      <c r="KI9" s="40">
        <v>0</v>
      </c>
      <c r="KJ9" s="289">
        <f t="shared" si="26"/>
        <v>9.2250922509225095</v>
      </c>
      <c r="KK9" s="290">
        <f t="shared" si="27"/>
        <v>0</v>
      </c>
      <c r="KL9" s="291">
        <f t="shared" si="28"/>
        <v>92.244897959183675</v>
      </c>
      <c r="KM9" s="297">
        <f t="shared" si="29"/>
        <v>81.25</v>
      </c>
      <c r="KN9" s="298">
        <v>271</v>
      </c>
      <c r="KO9" s="52">
        <v>16</v>
      </c>
      <c r="KP9" s="52">
        <v>25</v>
      </c>
      <c r="KQ9" s="52">
        <v>0</v>
      </c>
      <c r="KR9" s="52">
        <v>226</v>
      </c>
      <c r="KS9" s="52">
        <v>13</v>
      </c>
      <c r="KT9" s="52">
        <v>1</v>
      </c>
      <c r="KU9" s="30">
        <v>0</v>
      </c>
      <c r="KV9" s="52">
        <v>2</v>
      </c>
      <c r="KW9" s="52">
        <v>2</v>
      </c>
      <c r="KX9" s="299">
        <v>15</v>
      </c>
      <c r="KY9" s="26">
        <v>0</v>
      </c>
      <c r="KZ9" s="30">
        <v>2</v>
      </c>
      <c r="LA9" s="40">
        <v>1</v>
      </c>
      <c r="LB9" s="289">
        <f t="shared" si="36"/>
        <v>1.8518518518518516</v>
      </c>
      <c r="LC9" s="290">
        <f t="shared" ref="LC9:LC25" si="40">LI9/LG9*100</f>
        <v>0</v>
      </c>
      <c r="LD9" s="291">
        <f t="shared" si="37"/>
        <v>62.264150943396224</v>
      </c>
      <c r="LE9" s="297">
        <f t="shared" ref="LE9:LE25" si="41">LK9/(LG9-LI9-LM9)*100</f>
        <v>100</v>
      </c>
      <c r="LF9" s="298">
        <v>54</v>
      </c>
      <c r="LG9" s="52">
        <v>1</v>
      </c>
      <c r="LH9" s="52">
        <v>1</v>
      </c>
      <c r="LI9" s="52">
        <v>0</v>
      </c>
      <c r="LJ9" s="52">
        <v>33</v>
      </c>
      <c r="LK9" s="52">
        <v>1</v>
      </c>
      <c r="LL9" s="52">
        <v>0</v>
      </c>
      <c r="LM9" s="30">
        <v>0</v>
      </c>
      <c r="LN9" s="52">
        <v>0</v>
      </c>
      <c r="LO9" s="52">
        <v>0</v>
      </c>
      <c r="LP9" s="299">
        <v>20</v>
      </c>
      <c r="LQ9" s="26">
        <v>0</v>
      </c>
      <c r="LR9" s="30">
        <v>0</v>
      </c>
      <c r="LS9" s="40">
        <v>0</v>
      </c>
      <c r="LT9" s="289">
        <f t="shared" si="30"/>
        <v>0</v>
      </c>
      <c r="LU9" s="290">
        <f>MA9/LY9*100</f>
        <v>0</v>
      </c>
      <c r="LV9" s="291">
        <f t="shared" si="31"/>
        <v>100</v>
      </c>
      <c r="LW9" s="297">
        <f>MC9/(LY9-MA9-ME9)*100</f>
        <v>100</v>
      </c>
      <c r="LX9" s="298">
        <v>12</v>
      </c>
      <c r="LY9" s="52">
        <v>1</v>
      </c>
      <c r="LZ9" s="52">
        <v>0</v>
      </c>
      <c r="MA9" s="52">
        <v>0</v>
      </c>
      <c r="MB9" s="52">
        <v>12</v>
      </c>
      <c r="MC9" s="52">
        <v>1</v>
      </c>
      <c r="MD9" s="52">
        <v>0</v>
      </c>
      <c r="ME9" s="30">
        <v>0</v>
      </c>
      <c r="MF9" s="52">
        <v>0</v>
      </c>
      <c r="MG9" s="52">
        <v>0</v>
      </c>
      <c r="MH9" s="300">
        <v>0</v>
      </c>
      <c r="MI9" s="301">
        <v>0</v>
      </c>
      <c r="MJ9" s="30">
        <v>0</v>
      </c>
      <c r="MK9" s="40">
        <v>0</v>
      </c>
      <c r="ML9" s="289">
        <f t="shared" si="32"/>
        <v>0</v>
      </c>
      <c r="MM9" s="290">
        <f t="shared" si="38"/>
        <v>0</v>
      </c>
      <c r="MN9" s="291">
        <f t="shared" si="33"/>
        <v>97.222222222222214</v>
      </c>
      <c r="MO9" s="297">
        <f t="shared" si="39"/>
        <v>90</v>
      </c>
      <c r="MP9" s="298">
        <v>36</v>
      </c>
      <c r="MQ9" s="52">
        <v>10</v>
      </c>
      <c r="MR9" s="52">
        <v>0</v>
      </c>
      <c r="MS9" s="52">
        <v>0</v>
      </c>
      <c r="MT9" s="52">
        <v>35</v>
      </c>
      <c r="MU9" s="52">
        <v>9</v>
      </c>
      <c r="MV9" s="52">
        <v>0</v>
      </c>
      <c r="MW9" s="30">
        <v>0</v>
      </c>
      <c r="MX9" s="52">
        <v>0</v>
      </c>
      <c r="MY9" s="52">
        <v>0</v>
      </c>
      <c r="MZ9" s="299">
        <v>1</v>
      </c>
      <c r="NA9" s="26">
        <v>1</v>
      </c>
      <c r="NB9" s="30">
        <v>0</v>
      </c>
      <c r="NC9" s="40">
        <v>0</v>
      </c>
    </row>
    <row r="10" spans="1:367" s="1" customFormat="1" x14ac:dyDescent="0.3">
      <c r="A10" s="285" t="s">
        <v>128</v>
      </c>
      <c r="B10" s="286">
        <v>0</v>
      </c>
      <c r="C10" s="54">
        <v>0</v>
      </c>
      <c r="D10" s="287">
        <v>0</v>
      </c>
      <c r="E10" s="54">
        <v>0</v>
      </c>
      <c r="F10" s="288">
        <v>0</v>
      </c>
      <c r="G10" s="54">
        <v>0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0</v>
      </c>
      <c r="Y10" s="197">
        <v>0</v>
      </c>
      <c r="Z10" s="287">
        <v>0</v>
      </c>
      <c r="AA10" s="54">
        <v>0</v>
      </c>
      <c r="AB10" s="287">
        <v>0</v>
      </c>
      <c r="AC10" s="54">
        <v>0</v>
      </c>
      <c r="AD10" s="288">
        <v>0</v>
      </c>
      <c r="AE10" s="54">
        <v>0</v>
      </c>
      <c r="AF10" s="54">
        <v>0</v>
      </c>
      <c r="AG10" s="54">
        <v>0</v>
      </c>
      <c r="AH10" s="54">
        <v>0</v>
      </c>
      <c r="AI10" s="54">
        <v>0</v>
      </c>
      <c r="AJ10" s="54">
        <v>0</v>
      </c>
      <c r="AK10" s="54">
        <v>0</v>
      </c>
      <c r="AL10" s="54">
        <v>0</v>
      </c>
      <c r="AM10" s="54">
        <v>0</v>
      </c>
      <c r="AN10" s="54">
        <v>0</v>
      </c>
      <c r="AO10" s="54">
        <v>0</v>
      </c>
      <c r="AP10" s="54">
        <v>0</v>
      </c>
      <c r="AQ10" s="54">
        <v>0</v>
      </c>
      <c r="AR10" s="54">
        <v>0</v>
      </c>
      <c r="AS10" s="54">
        <v>0</v>
      </c>
      <c r="AT10" s="54">
        <v>0</v>
      </c>
      <c r="AU10" s="54">
        <v>0</v>
      </c>
      <c r="AV10" s="54">
        <v>0</v>
      </c>
      <c r="AW10" s="197">
        <v>0</v>
      </c>
      <c r="AX10" s="287">
        <v>0</v>
      </c>
      <c r="AY10" s="54">
        <v>0</v>
      </c>
      <c r="AZ10" s="287">
        <v>0</v>
      </c>
      <c r="BA10" s="54">
        <v>0</v>
      </c>
      <c r="BB10" s="288">
        <v>0</v>
      </c>
      <c r="BC10" s="54">
        <v>0</v>
      </c>
      <c r="BD10" s="54">
        <v>0</v>
      </c>
      <c r="BE10" s="54">
        <v>0</v>
      </c>
      <c r="BF10" s="54">
        <v>0</v>
      </c>
      <c r="BG10" s="54">
        <v>0</v>
      </c>
      <c r="BH10" s="54">
        <v>0</v>
      </c>
      <c r="BI10" s="54">
        <v>0</v>
      </c>
      <c r="BJ10" s="54">
        <v>0</v>
      </c>
      <c r="BK10" s="54">
        <v>0</v>
      </c>
      <c r="BL10" s="54">
        <v>0</v>
      </c>
      <c r="BM10" s="54">
        <v>0</v>
      </c>
      <c r="BN10" s="54">
        <v>0</v>
      </c>
      <c r="BO10" s="54">
        <v>0</v>
      </c>
      <c r="BP10" s="54">
        <v>0</v>
      </c>
      <c r="BQ10" s="54">
        <v>0</v>
      </c>
      <c r="BR10" s="54">
        <v>0</v>
      </c>
      <c r="BS10" s="54">
        <v>0</v>
      </c>
      <c r="BT10" s="54">
        <v>0</v>
      </c>
      <c r="BU10" s="197">
        <v>0</v>
      </c>
      <c r="BV10" s="287">
        <v>0</v>
      </c>
      <c r="BW10" s="54">
        <v>0</v>
      </c>
      <c r="BX10" s="287">
        <v>0</v>
      </c>
      <c r="BY10" s="54">
        <v>0</v>
      </c>
      <c r="BZ10" s="288">
        <v>0</v>
      </c>
      <c r="CA10" s="54">
        <v>0</v>
      </c>
      <c r="CB10" s="54">
        <v>0</v>
      </c>
      <c r="CC10" s="54">
        <v>0</v>
      </c>
      <c r="CD10" s="54">
        <v>0</v>
      </c>
      <c r="CE10" s="54">
        <v>0</v>
      </c>
      <c r="CF10" s="54">
        <v>0</v>
      </c>
      <c r="CG10" s="54">
        <v>0</v>
      </c>
      <c r="CH10" s="54">
        <v>0</v>
      </c>
      <c r="CI10" s="54">
        <v>0</v>
      </c>
      <c r="CJ10" s="54">
        <v>0</v>
      </c>
      <c r="CK10" s="54">
        <v>0</v>
      </c>
      <c r="CL10" s="54">
        <v>0</v>
      </c>
      <c r="CM10" s="54">
        <v>0</v>
      </c>
      <c r="CN10" s="54">
        <v>0</v>
      </c>
      <c r="CO10" s="54">
        <v>0</v>
      </c>
      <c r="CP10" s="54">
        <v>0</v>
      </c>
      <c r="CQ10" s="54">
        <v>0</v>
      </c>
      <c r="CR10" s="54">
        <v>0</v>
      </c>
      <c r="CS10" s="197">
        <v>0</v>
      </c>
      <c r="CT10" s="287">
        <v>0</v>
      </c>
      <c r="CU10" s="54">
        <v>0</v>
      </c>
      <c r="CV10" s="287">
        <v>0</v>
      </c>
      <c r="CW10" s="54">
        <v>0</v>
      </c>
      <c r="CX10" s="288">
        <v>0</v>
      </c>
      <c r="CY10" s="54">
        <v>0</v>
      </c>
      <c r="CZ10" s="54">
        <v>0</v>
      </c>
      <c r="DA10" s="54">
        <v>0</v>
      </c>
      <c r="DB10" s="54">
        <v>0</v>
      </c>
      <c r="DC10" s="54">
        <v>0</v>
      </c>
      <c r="DD10" s="54">
        <v>0</v>
      </c>
      <c r="DE10" s="54">
        <v>0</v>
      </c>
      <c r="DF10" s="54">
        <v>0</v>
      </c>
      <c r="DG10" s="54">
        <v>0</v>
      </c>
      <c r="DH10" s="54">
        <v>0</v>
      </c>
      <c r="DI10" s="54">
        <v>0</v>
      </c>
      <c r="DJ10" s="54">
        <v>0</v>
      </c>
      <c r="DK10" s="54">
        <v>0</v>
      </c>
      <c r="DL10" s="54">
        <v>0</v>
      </c>
      <c r="DM10" s="54">
        <v>0</v>
      </c>
      <c r="DN10" s="54">
        <v>0</v>
      </c>
      <c r="DO10" s="54">
        <v>0</v>
      </c>
      <c r="DP10" s="54">
        <v>0</v>
      </c>
      <c r="DQ10" s="197">
        <v>0</v>
      </c>
      <c r="DR10" s="287">
        <v>0</v>
      </c>
      <c r="DS10" s="54">
        <v>0</v>
      </c>
      <c r="DT10" s="287">
        <v>0</v>
      </c>
      <c r="DU10" s="54">
        <v>0</v>
      </c>
      <c r="DV10" s="288">
        <v>0</v>
      </c>
      <c r="DW10" s="54">
        <v>0</v>
      </c>
      <c r="DX10" s="54">
        <v>0</v>
      </c>
      <c r="DY10" s="54">
        <v>0</v>
      </c>
      <c r="DZ10" s="54">
        <v>0</v>
      </c>
      <c r="EA10" s="54">
        <v>0</v>
      </c>
      <c r="EB10" s="54">
        <v>0</v>
      </c>
      <c r="EC10" s="54">
        <v>0</v>
      </c>
      <c r="ED10" s="54">
        <v>0</v>
      </c>
      <c r="EE10" s="54">
        <v>0</v>
      </c>
      <c r="EF10" s="54">
        <v>0</v>
      </c>
      <c r="EG10" s="54">
        <v>0</v>
      </c>
      <c r="EH10" s="54">
        <v>0</v>
      </c>
      <c r="EI10" s="54">
        <v>0</v>
      </c>
      <c r="EJ10" s="54">
        <v>0</v>
      </c>
      <c r="EK10" s="54">
        <v>0</v>
      </c>
      <c r="EL10" s="54">
        <v>0</v>
      </c>
      <c r="EM10" s="54">
        <v>0</v>
      </c>
      <c r="EN10" s="54">
        <v>0</v>
      </c>
      <c r="EO10" s="197">
        <v>0</v>
      </c>
      <c r="EP10" s="287">
        <v>0</v>
      </c>
      <c r="EQ10" s="54">
        <v>0</v>
      </c>
      <c r="ER10" s="287">
        <v>0</v>
      </c>
      <c r="ES10" s="54">
        <v>0</v>
      </c>
      <c r="ET10" s="288">
        <v>0</v>
      </c>
      <c r="EU10" s="54">
        <v>0</v>
      </c>
      <c r="EV10" s="54">
        <v>0</v>
      </c>
      <c r="EW10" s="54">
        <v>0</v>
      </c>
      <c r="EX10" s="54">
        <v>0</v>
      </c>
      <c r="EY10" s="54">
        <v>0</v>
      </c>
      <c r="EZ10" s="54">
        <v>0</v>
      </c>
      <c r="FA10" s="54">
        <v>0</v>
      </c>
      <c r="FB10" s="54">
        <v>0</v>
      </c>
      <c r="FC10" s="54">
        <v>0</v>
      </c>
      <c r="FD10" s="54">
        <v>0</v>
      </c>
      <c r="FE10" s="54">
        <v>0</v>
      </c>
      <c r="FF10" s="54">
        <v>0</v>
      </c>
      <c r="FG10" s="54">
        <v>0</v>
      </c>
      <c r="FH10" s="54">
        <v>0</v>
      </c>
      <c r="FI10" s="54">
        <v>0</v>
      </c>
      <c r="FJ10" s="54">
        <v>0</v>
      </c>
      <c r="FK10" s="54">
        <v>0</v>
      </c>
      <c r="FL10" s="54">
        <v>0</v>
      </c>
      <c r="FM10" s="197">
        <v>0</v>
      </c>
      <c r="FN10" s="289">
        <f t="shared" si="0"/>
        <v>1.2738853503184715</v>
      </c>
      <c r="FO10" s="290">
        <f t="shared" si="1"/>
        <v>0</v>
      </c>
      <c r="FP10" s="291">
        <f t="shared" si="2"/>
        <v>68.421052631578945</v>
      </c>
      <c r="FQ10" s="292">
        <f t="shared" si="3"/>
        <v>61.111111111111114</v>
      </c>
      <c r="FR10" s="293">
        <v>157</v>
      </c>
      <c r="FS10" s="53">
        <v>18</v>
      </c>
      <c r="FT10" s="53">
        <v>2</v>
      </c>
      <c r="FU10" s="54">
        <v>0</v>
      </c>
      <c r="FV10" s="53">
        <v>104</v>
      </c>
      <c r="FW10" s="53">
        <v>11</v>
      </c>
      <c r="FX10" s="53">
        <v>3</v>
      </c>
      <c r="FY10" s="54">
        <v>0</v>
      </c>
      <c r="FZ10" s="53">
        <v>7</v>
      </c>
      <c r="GA10" s="53">
        <v>7</v>
      </c>
      <c r="GB10" s="53">
        <v>41</v>
      </c>
      <c r="GC10" s="54">
        <v>0</v>
      </c>
      <c r="GD10" s="54">
        <v>0</v>
      </c>
      <c r="GE10" s="197">
        <v>0</v>
      </c>
      <c r="GF10" s="294">
        <f t="shared" si="4"/>
        <v>17.241379310344829</v>
      </c>
      <c r="GG10" s="290">
        <f t="shared" si="5"/>
        <v>0</v>
      </c>
      <c r="GH10" s="291">
        <f t="shared" si="6"/>
        <v>60.416666666666664</v>
      </c>
      <c r="GI10" s="292">
        <f t="shared" si="7"/>
        <v>71.875</v>
      </c>
      <c r="GJ10" s="293">
        <v>58</v>
      </c>
      <c r="GK10" s="53">
        <v>32</v>
      </c>
      <c r="GL10" s="53">
        <v>10</v>
      </c>
      <c r="GM10" s="54">
        <v>0</v>
      </c>
      <c r="GN10" s="53">
        <v>29</v>
      </c>
      <c r="GO10" s="53">
        <v>23</v>
      </c>
      <c r="GP10" s="54">
        <v>0</v>
      </c>
      <c r="GQ10" s="54">
        <v>0</v>
      </c>
      <c r="GR10" s="53">
        <v>16</v>
      </c>
      <c r="GS10" s="53">
        <v>6</v>
      </c>
      <c r="GT10" s="53">
        <v>3</v>
      </c>
      <c r="GU10" s="53">
        <v>3</v>
      </c>
      <c r="GV10" s="54">
        <v>0</v>
      </c>
      <c r="GW10" s="197">
        <v>0</v>
      </c>
      <c r="GX10" s="294">
        <f t="shared" si="8"/>
        <v>0.78125</v>
      </c>
      <c r="GY10" s="290">
        <f t="shared" si="9"/>
        <v>0</v>
      </c>
      <c r="GZ10" s="291">
        <f t="shared" si="10"/>
        <v>87.301587301587304</v>
      </c>
      <c r="HA10" s="292">
        <f t="shared" si="11"/>
        <v>73.333333333333329</v>
      </c>
      <c r="HB10" s="295">
        <v>128</v>
      </c>
      <c r="HC10" s="56">
        <v>15</v>
      </c>
      <c r="HD10" s="56">
        <v>1</v>
      </c>
      <c r="HE10" s="54">
        <v>0</v>
      </c>
      <c r="HF10" s="56">
        <v>110</v>
      </c>
      <c r="HG10" s="56">
        <v>11</v>
      </c>
      <c r="HH10" s="56">
        <v>1</v>
      </c>
      <c r="HI10" s="54">
        <v>0</v>
      </c>
      <c r="HJ10" s="56">
        <v>2</v>
      </c>
      <c r="HK10" s="56">
        <v>2</v>
      </c>
      <c r="HL10" s="56">
        <v>14</v>
      </c>
      <c r="HM10" s="56">
        <v>2</v>
      </c>
      <c r="HN10" s="54">
        <v>0</v>
      </c>
      <c r="HO10" s="197">
        <v>0</v>
      </c>
      <c r="HP10" s="294">
        <f t="shared" si="12"/>
        <v>0.65359477124183007</v>
      </c>
      <c r="HQ10" s="290">
        <f t="shared" si="13"/>
        <v>4.3478260869565215</v>
      </c>
      <c r="HR10" s="291">
        <f t="shared" si="14"/>
        <v>83.85345997286295</v>
      </c>
      <c r="HS10" s="292">
        <f t="shared" si="15"/>
        <v>90.909090909090907</v>
      </c>
      <c r="HT10" s="295">
        <v>765</v>
      </c>
      <c r="HU10" s="56">
        <v>23</v>
      </c>
      <c r="HV10" s="56">
        <v>5</v>
      </c>
      <c r="HW10" s="56">
        <v>1</v>
      </c>
      <c r="HX10" s="56">
        <v>618</v>
      </c>
      <c r="HY10" s="56">
        <v>20</v>
      </c>
      <c r="HZ10" s="56">
        <v>23</v>
      </c>
      <c r="IA10" s="54">
        <v>0</v>
      </c>
      <c r="IB10" s="56">
        <v>18</v>
      </c>
      <c r="IC10" s="56">
        <v>2</v>
      </c>
      <c r="ID10" s="56">
        <v>101</v>
      </c>
      <c r="IE10" s="54">
        <v>0</v>
      </c>
      <c r="IF10" s="54">
        <v>0</v>
      </c>
      <c r="IG10" s="197">
        <v>0</v>
      </c>
      <c r="IH10" s="289">
        <f t="shared" si="16"/>
        <v>0</v>
      </c>
      <c r="II10" s="290">
        <f t="shared" si="34"/>
        <v>0</v>
      </c>
      <c r="IJ10" s="291">
        <f t="shared" si="17"/>
        <v>95.454545454545453</v>
      </c>
      <c r="IK10" s="292">
        <f t="shared" si="35"/>
        <v>85.714285714285708</v>
      </c>
      <c r="IL10" s="295">
        <v>22</v>
      </c>
      <c r="IM10" s="56">
        <v>7</v>
      </c>
      <c r="IN10" s="54">
        <v>0</v>
      </c>
      <c r="IO10" s="54">
        <v>0</v>
      </c>
      <c r="IP10" s="56">
        <v>21</v>
      </c>
      <c r="IQ10" s="56">
        <v>6</v>
      </c>
      <c r="IR10" s="54">
        <v>0</v>
      </c>
      <c r="IS10" s="54">
        <v>0</v>
      </c>
      <c r="IT10" s="56">
        <v>1</v>
      </c>
      <c r="IU10" s="56">
        <v>1</v>
      </c>
      <c r="IV10" s="302">
        <v>0</v>
      </c>
      <c r="IW10" s="26">
        <v>0</v>
      </c>
      <c r="IX10" s="30">
        <v>0</v>
      </c>
      <c r="IY10" s="40">
        <v>0</v>
      </c>
      <c r="IZ10" s="289">
        <f t="shared" si="18"/>
        <v>1.1834319526627219</v>
      </c>
      <c r="JA10" s="290">
        <f t="shared" si="19"/>
        <v>0</v>
      </c>
      <c r="JB10" s="291">
        <f t="shared" si="20"/>
        <v>74.698795180722882</v>
      </c>
      <c r="JC10" s="297">
        <f t="shared" si="21"/>
        <v>51.515151515151516</v>
      </c>
      <c r="JD10" s="298">
        <v>169</v>
      </c>
      <c r="JE10" s="52">
        <v>33</v>
      </c>
      <c r="JF10" s="52">
        <v>2</v>
      </c>
      <c r="JG10" s="52">
        <v>0</v>
      </c>
      <c r="JH10" s="52">
        <v>124</v>
      </c>
      <c r="JI10" s="52">
        <v>17</v>
      </c>
      <c r="JJ10" s="52">
        <v>1</v>
      </c>
      <c r="JK10" s="30">
        <v>0</v>
      </c>
      <c r="JL10" s="52">
        <v>24</v>
      </c>
      <c r="JM10" s="303">
        <v>0</v>
      </c>
      <c r="JN10" s="299">
        <v>18</v>
      </c>
      <c r="JO10" s="26">
        <v>16</v>
      </c>
      <c r="JP10" s="30">
        <v>0</v>
      </c>
      <c r="JQ10" s="40">
        <v>0</v>
      </c>
      <c r="JR10" s="289">
        <f t="shared" si="22"/>
        <v>1.5151515151515151</v>
      </c>
      <c r="JS10" s="290">
        <f t="shared" si="23"/>
        <v>16.666666666666664</v>
      </c>
      <c r="JT10" s="291">
        <f t="shared" si="24"/>
        <v>90.697674418604649</v>
      </c>
      <c r="JU10" s="297">
        <f t="shared" si="25"/>
        <v>0</v>
      </c>
      <c r="JV10" s="298">
        <v>132</v>
      </c>
      <c r="JW10" s="52">
        <v>6</v>
      </c>
      <c r="JX10" s="52">
        <v>2</v>
      </c>
      <c r="JY10" s="52">
        <v>1</v>
      </c>
      <c r="JZ10" s="52">
        <v>117</v>
      </c>
      <c r="KA10" s="52">
        <v>0</v>
      </c>
      <c r="KB10" s="52">
        <v>1</v>
      </c>
      <c r="KC10" s="30">
        <v>0</v>
      </c>
      <c r="KD10" s="52">
        <v>2</v>
      </c>
      <c r="KE10" s="52">
        <v>0</v>
      </c>
      <c r="KF10" s="299">
        <v>10</v>
      </c>
      <c r="KG10" s="26">
        <v>5</v>
      </c>
      <c r="KH10" s="30">
        <v>0</v>
      </c>
      <c r="KI10" s="40">
        <v>0</v>
      </c>
      <c r="KJ10" s="289">
        <f t="shared" si="26"/>
        <v>10.276679841897234</v>
      </c>
      <c r="KK10" s="290">
        <f t="shared" si="27"/>
        <v>0</v>
      </c>
      <c r="KL10" s="291">
        <f t="shared" si="28"/>
        <v>96.035242290748897</v>
      </c>
      <c r="KM10" s="297">
        <f t="shared" si="29"/>
        <v>70.833333333333343</v>
      </c>
      <c r="KN10" s="298">
        <v>253</v>
      </c>
      <c r="KO10" s="52">
        <v>24</v>
      </c>
      <c r="KP10" s="52">
        <v>26</v>
      </c>
      <c r="KQ10" s="52">
        <v>0</v>
      </c>
      <c r="KR10" s="52">
        <v>218</v>
      </c>
      <c r="KS10" s="52">
        <v>17</v>
      </c>
      <c r="KT10" s="52">
        <v>0</v>
      </c>
      <c r="KU10" s="30">
        <v>0</v>
      </c>
      <c r="KV10" s="52">
        <v>8</v>
      </c>
      <c r="KW10" s="52">
        <v>7</v>
      </c>
      <c r="KX10" s="299">
        <v>1</v>
      </c>
      <c r="KY10" s="26">
        <v>0</v>
      </c>
      <c r="KZ10" s="30">
        <v>0</v>
      </c>
      <c r="LA10" s="40">
        <v>0</v>
      </c>
      <c r="LB10" s="289">
        <f t="shared" si="36"/>
        <v>3.5087719298245612</v>
      </c>
      <c r="LC10" s="290">
        <f t="shared" si="40"/>
        <v>0</v>
      </c>
      <c r="LD10" s="291">
        <f t="shared" si="37"/>
        <v>85.454545454545453</v>
      </c>
      <c r="LE10" s="297">
        <f t="shared" si="41"/>
        <v>0</v>
      </c>
      <c r="LF10" s="298">
        <v>57</v>
      </c>
      <c r="LG10" s="52">
        <v>2</v>
      </c>
      <c r="LH10" s="52">
        <v>2</v>
      </c>
      <c r="LI10" s="52">
        <v>0</v>
      </c>
      <c r="LJ10" s="52">
        <v>47</v>
      </c>
      <c r="LK10" s="52">
        <v>0</v>
      </c>
      <c r="LL10" s="52">
        <v>0</v>
      </c>
      <c r="LM10" s="30">
        <v>0</v>
      </c>
      <c r="LN10" s="52">
        <v>6</v>
      </c>
      <c r="LO10" s="52">
        <v>0</v>
      </c>
      <c r="LP10" s="299">
        <v>2</v>
      </c>
      <c r="LQ10" s="26">
        <v>2</v>
      </c>
      <c r="LR10" s="30">
        <v>0</v>
      </c>
      <c r="LS10" s="40">
        <v>0</v>
      </c>
      <c r="LT10" s="289">
        <f t="shared" si="30"/>
        <v>0</v>
      </c>
      <c r="LU10" s="290" t="s">
        <v>148</v>
      </c>
      <c r="LV10" s="291">
        <f t="shared" si="31"/>
        <v>100</v>
      </c>
      <c r="LW10" s="297" t="s">
        <v>148</v>
      </c>
      <c r="LX10" s="298">
        <v>5</v>
      </c>
      <c r="LY10" s="52">
        <v>0</v>
      </c>
      <c r="LZ10" s="52">
        <v>0</v>
      </c>
      <c r="MA10" s="52">
        <v>0</v>
      </c>
      <c r="MB10" s="52">
        <v>5</v>
      </c>
      <c r="MC10" s="52">
        <v>0</v>
      </c>
      <c r="MD10" s="52">
        <v>0</v>
      </c>
      <c r="ME10" s="30">
        <v>0</v>
      </c>
      <c r="MF10" s="52">
        <v>0</v>
      </c>
      <c r="MG10" s="52">
        <v>0</v>
      </c>
      <c r="MH10" s="299">
        <v>0</v>
      </c>
      <c r="MI10" s="26">
        <v>0</v>
      </c>
      <c r="MJ10" s="30">
        <v>0</v>
      </c>
      <c r="MK10" s="40">
        <v>0</v>
      </c>
      <c r="ML10" s="289">
        <f t="shared" si="32"/>
        <v>2.6315789473684208</v>
      </c>
      <c r="MM10" s="290">
        <f t="shared" si="38"/>
        <v>2.9411764705882351</v>
      </c>
      <c r="MN10" s="291">
        <f t="shared" si="33"/>
        <v>91.891891891891902</v>
      </c>
      <c r="MO10" s="297">
        <f t="shared" si="39"/>
        <v>81.818181818181827</v>
      </c>
      <c r="MP10" s="298">
        <v>76</v>
      </c>
      <c r="MQ10" s="52">
        <v>34</v>
      </c>
      <c r="MR10" s="52">
        <v>2</v>
      </c>
      <c r="MS10" s="52">
        <v>1</v>
      </c>
      <c r="MT10" s="52">
        <v>68</v>
      </c>
      <c r="MU10" s="52">
        <v>27</v>
      </c>
      <c r="MV10" s="52">
        <v>0</v>
      </c>
      <c r="MW10" s="30">
        <v>0</v>
      </c>
      <c r="MX10" s="52">
        <v>5</v>
      </c>
      <c r="MY10" s="52">
        <v>5</v>
      </c>
      <c r="MZ10" s="299">
        <v>1</v>
      </c>
      <c r="NA10" s="26">
        <v>1</v>
      </c>
      <c r="NB10" s="30">
        <v>0</v>
      </c>
      <c r="NC10" s="40">
        <v>0</v>
      </c>
    </row>
    <row r="11" spans="1:367" s="1" customFormat="1" ht="14.25" thickBot="1" x14ac:dyDescent="0.35">
      <c r="A11" s="396" t="s">
        <v>127</v>
      </c>
      <c r="B11" s="397">
        <v>0</v>
      </c>
      <c r="C11" s="398">
        <v>0</v>
      </c>
      <c r="D11" s="399">
        <v>0</v>
      </c>
      <c r="E11" s="398">
        <v>0</v>
      </c>
      <c r="F11" s="400">
        <v>0</v>
      </c>
      <c r="G11" s="398">
        <v>0</v>
      </c>
      <c r="H11" s="398">
        <v>0</v>
      </c>
      <c r="I11" s="398">
        <v>0</v>
      </c>
      <c r="J11" s="398">
        <v>0</v>
      </c>
      <c r="K11" s="398">
        <v>0</v>
      </c>
      <c r="L11" s="398">
        <v>0</v>
      </c>
      <c r="M11" s="398">
        <v>0</v>
      </c>
      <c r="N11" s="398">
        <v>0</v>
      </c>
      <c r="O11" s="398">
        <v>0</v>
      </c>
      <c r="P11" s="398">
        <v>0</v>
      </c>
      <c r="Q11" s="398">
        <v>0</v>
      </c>
      <c r="R11" s="398">
        <v>0</v>
      </c>
      <c r="S11" s="398">
        <v>0</v>
      </c>
      <c r="T11" s="398">
        <v>0</v>
      </c>
      <c r="U11" s="398">
        <v>0</v>
      </c>
      <c r="V11" s="398">
        <v>0</v>
      </c>
      <c r="W11" s="398">
        <v>0</v>
      </c>
      <c r="X11" s="398">
        <v>0</v>
      </c>
      <c r="Y11" s="401">
        <v>0</v>
      </c>
      <c r="Z11" s="399">
        <v>0</v>
      </c>
      <c r="AA11" s="398">
        <v>0</v>
      </c>
      <c r="AB11" s="399">
        <v>0</v>
      </c>
      <c r="AC11" s="398">
        <v>0</v>
      </c>
      <c r="AD11" s="400">
        <v>0</v>
      </c>
      <c r="AE11" s="398">
        <v>0</v>
      </c>
      <c r="AF11" s="398">
        <v>0</v>
      </c>
      <c r="AG11" s="398">
        <v>0</v>
      </c>
      <c r="AH11" s="398">
        <v>0</v>
      </c>
      <c r="AI11" s="398">
        <v>0</v>
      </c>
      <c r="AJ11" s="398">
        <v>0</v>
      </c>
      <c r="AK11" s="398">
        <v>0</v>
      </c>
      <c r="AL11" s="398">
        <v>0</v>
      </c>
      <c r="AM11" s="398">
        <v>0</v>
      </c>
      <c r="AN11" s="398">
        <v>0</v>
      </c>
      <c r="AO11" s="398">
        <v>0</v>
      </c>
      <c r="AP11" s="398">
        <v>0</v>
      </c>
      <c r="AQ11" s="398">
        <v>0</v>
      </c>
      <c r="AR11" s="398">
        <v>0</v>
      </c>
      <c r="AS11" s="398">
        <v>0</v>
      </c>
      <c r="AT11" s="398">
        <v>0</v>
      </c>
      <c r="AU11" s="398">
        <v>0</v>
      </c>
      <c r="AV11" s="398">
        <v>0</v>
      </c>
      <c r="AW11" s="401">
        <v>0</v>
      </c>
      <c r="AX11" s="399">
        <v>0</v>
      </c>
      <c r="AY11" s="398">
        <v>0</v>
      </c>
      <c r="AZ11" s="399">
        <v>0</v>
      </c>
      <c r="BA11" s="398">
        <v>0</v>
      </c>
      <c r="BB11" s="400">
        <v>0</v>
      </c>
      <c r="BC11" s="398">
        <v>0</v>
      </c>
      <c r="BD11" s="398">
        <v>0</v>
      </c>
      <c r="BE11" s="398">
        <v>0</v>
      </c>
      <c r="BF11" s="398">
        <v>0</v>
      </c>
      <c r="BG11" s="398">
        <v>0</v>
      </c>
      <c r="BH11" s="398">
        <v>0</v>
      </c>
      <c r="BI11" s="398">
        <v>0</v>
      </c>
      <c r="BJ11" s="398">
        <v>0</v>
      </c>
      <c r="BK11" s="398">
        <v>0</v>
      </c>
      <c r="BL11" s="398">
        <v>0</v>
      </c>
      <c r="BM11" s="398">
        <v>0</v>
      </c>
      <c r="BN11" s="398">
        <v>0</v>
      </c>
      <c r="BO11" s="398">
        <v>0</v>
      </c>
      <c r="BP11" s="398">
        <v>0</v>
      </c>
      <c r="BQ11" s="398">
        <v>0</v>
      </c>
      <c r="BR11" s="398">
        <v>0</v>
      </c>
      <c r="BS11" s="398">
        <v>0</v>
      </c>
      <c r="BT11" s="398">
        <v>0</v>
      </c>
      <c r="BU11" s="401">
        <v>0</v>
      </c>
      <c r="BV11" s="399">
        <v>0</v>
      </c>
      <c r="BW11" s="398">
        <v>0</v>
      </c>
      <c r="BX11" s="399">
        <v>0</v>
      </c>
      <c r="BY11" s="398">
        <v>0</v>
      </c>
      <c r="BZ11" s="400">
        <v>0</v>
      </c>
      <c r="CA11" s="398">
        <v>0</v>
      </c>
      <c r="CB11" s="398">
        <v>0</v>
      </c>
      <c r="CC11" s="398">
        <v>0</v>
      </c>
      <c r="CD11" s="398">
        <v>0</v>
      </c>
      <c r="CE11" s="398">
        <v>0</v>
      </c>
      <c r="CF11" s="398">
        <v>0</v>
      </c>
      <c r="CG11" s="398">
        <v>0</v>
      </c>
      <c r="CH11" s="398">
        <v>0</v>
      </c>
      <c r="CI11" s="398">
        <v>0</v>
      </c>
      <c r="CJ11" s="398">
        <v>0</v>
      </c>
      <c r="CK11" s="398">
        <v>0</v>
      </c>
      <c r="CL11" s="398">
        <v>0</v>
      </c>
      <c r="CM11" s="398">
        <v>0</v>
      </c>
      <c r="CN11" s="398">
        <v>0</v>
      </c>
      <c r="CO11" s="398">
        <v>0</v>
      </c>
      <c r="CP11" s="398">
        <v>0</v>
      </c>
      <c r="CQ11" s="398">
        <v>0</v>
      </c>
      <c r="CR11" s="398">
        <v>0</v>
      </c>
      <c r="CS11" s="401">
        <v>0</v>
      </c>
      <c r="CT11" s="399">
        <v>0</v>
      </c>
      <c r="CU11" s="398">
        <v>0</v>
      </c>
      <c r="CV11" s="399">
        <v>0</v>
      </c>
      <c r="CW11" s="398">
        <v>0</v>
      </c>
      <c r="CX11" s="400">
        <v>0</v>
      </c>
      <c r="CY11" s="398">
        <v>0</v>
      </c>
      <c r="CZ11" s="398">
        <v>0</v>
      </c>
      <c r="DA11" s="398">
        <v>0</v>
      </c>
      <c r="DB11" s="398">
        <v>0</v>
      </c>
      <c r="DC11" s="398">
        <v>0</v>
      </c>
      <c r="DD11" s="398">
        <v>0</v>
      </c>
      <c r="DE11" s="398">
        <v>0</v>
      </c>
      <c r="DF11" s="398">
        <v>0</v>
      </c>
      <c r="DG11" s="398">
        <v>0</v>
      </c>
      <c r="DH11" s="398">
        <v>0</v>
      </c>
      <c r="DI11" s="398">
        <v>0</v>
      </c>
      <c r="DJ11" s="398">
        <v>0</v>
      </c>
      <c r="DK11" s="398">
        <v>0</v>
      </c>
      <c r="DL11" s="398">
        <v>0</v>
      </c>
      <c r="DM11" s="398">
        <v>0</v>
      </c>
      <c r="DN11" s="398">
        <v>0</v>
      </c>
      <c r="DO11" s="398">
        <v>0</v>
      </c>
      <c r="DP11" s="398">
        <v>0</v>
      </c>
      <c r="DQ11" s="401">
        <v>0</v>
      </c>
      <c r="DR11" s="399">
        <v>0</v>
      </c>
      <c r="DS11" s="398">
        <v>0</v>
      </c>
      <c r="DT11" s="399">
        <v>0</v>
      </c>
      <c r="DU11" s="398">
        <v>0</v>
      </c>
      <c r="DV11" s="400">
        <v>0</v>
      </c>
      <c r="DW11" s="398">
        <v>0</v>
      </c>
      <c r="DX11" s="398">
        <v>0</v>
      </c>
      <c r="DY11" s="398">
        <v>0</v>
      </c>
      <c r="DZ11" s="398">
        <v>0</v>
      </c>
      <c r="EA11" s="398">
        <v>0</v>
      </c>
      <c r="EB11" s="398">
        <v>0</v>
      </c>
      <c r="EC11" s="398">
        <v>0</v>
      </c>
      <c r="ED11" s="398">
        <v>0</v>
      </c>
      <c r="EE11" s="398">
        <v>0</v>
      </c>
      <c r="EF11" s="398">
        <v>0</v>
      </c>
      <c r="EG11" s="398">
        <v>0</v>
      </c>
      <c r="EH11" s="398">
        <v>0</v>
      </c>
      <c r="EI11" s="398">
        <v>0</v>
      </c>
      <c r="EJ11" s="398">
        <v>0</v>
      </c>
      <c r="EK11" s="398">
        <v>0</v>
      </c>
      <c r="EL11" s="398">
        <v>0</v>
      </c>
      <c r="EM11" s="398">
        <v>0</v>
      </c>
      <c r="EN11" s="398">
        <v>0</v>
      </c>
      <c r="EO11" s="401">
        <v>0</v>
      </c>
      <c r="EP11" s="399">
        <v>0</v>
      </c>
      <c r="EQ11" s="398">
        <v>0</v>
      </c>
      <c r="ER11" s="399">
        <v>0</v>
      </c>
      <c r="ES11" s="398">
        <v>0</v>
      </c>
      <c r="ET11" s="400">
        <v>0</v>
      </c>
      <c r="EU11" s="398">
        <v>0</v>
      </c>
      <c r="EV11" s="398">
        <v>0</v>
      </c>
      <c r="EW11" s="398">
        <v>0</v>
      </c>
      <c r="EX11" s="398">
        <v>0</v>
      </c>
      <c r="EY11" s="398">
        <v>0</v>
      </c>
      <c r="EZ11" s="398">
        <v>0</v>
      </c>
      <c r="FA11" s="398">
        <v>0</v>
      </c>
      <c r="FB11" s="398">
        <v>0</v>
      </c>
      <c r="FC11" s="398">
        <v>0</v>
      </c>
      <c r="FD11" s="398">
        <v>0</v>
      </c>
      <c r="FE11" s="398">
        <v>0</v>
      </c>
      <c r="FF11" s="398">
        <v>0</v>
      </c>
      <c r="FG11" s="398">
        <v>0</v>
      </c>
      <c r="FH11" s="398">
        <v>0</v>
      </c>
      <c r="FI11" s="398">
        <v>0</v>
      </c>
      <c r="FJ11" s="398">
        <v>0</v>
      </c>
      <c r="FK11" s="398">
        <v>0</v>
      </c>
      <c r="FL11" s="398">
        <v>0</v>
      </c>
      <c r="FM11" s="401">
        <v>0</v>
      </c>
      <c r="FN11" s="402">
        <f t="shared" si="0"/>
        <v>4.6783625730994149</v>
      </c>
      <c r="FO11" s="403">
        <f t="shared" si="1"/>
        <v>12.903225806451612</v>
      </c>
      <c r="FP11" s="404">
        <f t="shared" si="2"/>
        <v>90.740740740740748</v>
      </c>
      <c r="FQ11" s="405">
        <f t="shared" si="3"/>
        <v>66.666666666666657</v>
      </c>
      <c r="FR11" s="406">
        <v>171</v>
      </c>
      <c r="FS11" s="407">
        <v>31</v>
      </c>
      <c r="FT11" s="407">
        <v>8</v>
      </c>
      <c r="FU11" s="407">
        <v>4</v>
      </c>
      <c r="FV11" s="408">
        <v>147</v>
      </c>
      <c r="FW11" s="408">
        <v>18</v>
      </c>
      <c r="FX11" s="408">
        <v>1</v>
      </c>
      <c r="FY11" s="398">
        <v>0</v>
      </c>
      <c r="FZ11" s="408">
        <v>9</v>
      </c>
      <c r="GA11" s="408">
        <v>7</v>
      </c>
      <c r="GB11" s="408">
        <v>6</v>
      </c>
      <c r="GC11" s="408">
        <v>2</v>
      </c>
      <c r="GD11" s="398">
        <v>0</v>
      </c>
      <c r="GE11" s="401">
        <v>0</v>
      </c>
      <c r="GF11" s="409">
        <f t="shared" si="4"/>
        <v>6.5217391304347823</v>
      </c>
      <c r="GG11" s="403">
        <f t="shared" si="5"/>
        <v>8.8235294117647065</v>
      </c>
      <c r="GH11" s="404">
        <f t="shared" si="6"/>
        <v>83.720930232558146</v>
      </c>
      <c r="GI11" s="405">
        <f t="shared" si="7"/>
        <v>80.645161290322577</v>
      </c>
      <c r="GJ11" s="410">
        <v>46</v>
      </c>
      <c r="GK11" s="408">
        <v>34</v>
      </c>
      <c r="GL11" s="408">
        <v>3</v>
      </c>
      <c r="GM11" s="408">
        <v>3</v>
      </c>
      <c r="GN11" s="408">
        <v>36</v>
      </c>
      <c r="GO11" s="408">
        <v>25</v>
      </c>
      <c r="GP11" s="398">
        <v>0</v>
      </c>
      <c r="GQ11" s="398">
        <v>0</v>
      </c>
      <c r="GR11" s="408">
        <v>5</v>
      </c>
      <c r="GS11" s="408">
        <v>5</v>
      </c>
      <c r="GT11" s="408">
        <v>2</v>
      </c>
      <c r="GU11" s="408">
        <v>1</v>
      </c>
      <c r="GV11" s="398">
        <v>0</v>
      </c>
      <c r="GW11" s="401">
        <v>0</v>
      </c>
      <c r="GX11" s="409">
        <f t="shared" si="8"/>
        <v>5</v>
      </c>
      <c r="GY11" s="403">
        <f t="shared" si="9"/>
        <v>16.666666666666664</v>
      </c>
      <c r="GZ11" s="404">
        <f t="shared" si="10"/>
        <v>97.297297297297305</v>
      </c>
      <c r="HA11" s="405">
        <f t="shared" si="11"/>
        <v>80</v>
      </c>
      <c r="HB11" s="406">
        <v>40</v>
      </c>
      <c r="HC11" s="407">
        <v>6</v>
      </c>
      <c r="HD11" s="407">
        <v>2</v>
      </c>
      <c r="HE11" s="407">
        <v>1</v>
      </c>
      <c r="HF11" s="407">
        <v>36</v>
      </c>
      <c r="HG11" s="407">
        <v>4</v>
      </c>
      <c r="HH11" s="407">
        <v>1</v>
      </c>
      <c r="HI11" s="398">
        <v>0</v>
      </c>
      <c r="HJ11" s="398">
        <v>0</v>
      </c>
      <c r="HK11" s="398">
        <v>0</v>
      </c>
      <c r="HL11" s="407">
        <v>1</v>
      </c>
      <c r="HM11" s="407">
        <v>1</v>
      </c>
      <c r="HN11" s="398">
        <v>0</v>
      </c>
      <c r="HO11" s="401">
        <v>0</v>
      </c>
      <c r="HP11" s="409">
        <f t="shared" si="12"/>
        <v>0.88161209068010082</v>
      </c>
      <c r="HQ11" s="403">
        <f t="shared" si="13"/>
        <v>10</v>
      </c>
      <c r="HR11" s="404">
        <f t="shared" si="14"/>
        <v>97.077509529860222</v>
      </c>
      <c r="HS11" s="405">
        <f t="shared" si="15"/>
        <v>100</v>
      </c>
      <c r="HT11" s="406">
        <v>794</v>
      </c>
      <c r="HU11" s="407">
        <v>10</v>
      </c>
      <c r="HV11" s="407">
        <v>7</v>
      </c>
      <c r="HW11" s="407">
        <v>1</v>
      </c>
      <c r="HX11" s="407">
        <v>764</v>
      </c>
      <c r="HY11" s="407">
        <v>9</v>
      </c>
      <c r="HZ11" s="398">
        <v>0</v>
      </c>
      <c r="IA11" s="398">
        <v>0</v>
      </c>
      <c r="IB11" s="407">
        <v>9</v>
      </c>
      <c r="IC11" s="398">
        <v>0</v>
      </c>
      <c r="ID11" s="407">
        <v>14</v>
      </c>
      <c r="IE11" s="398">
        <v>0</v>
      </c>
      <c r="IF11" s="398">
        <v>0</v>
      </c>
      <c r="IG11" s="401">
        <v>0</v>
      </c>
      <c r="IH11" s="402">
        <f t="shared" si="16"/>
        <v>0</v>
      </c>
      <c r="II11" s="403">
        <f t="shared" si="34"/>
        <v>0</v>
      </c>
      <c r="IJ11" s="404">
        <f t="shared" si="17"/>
        <v>83.333333333333343</v>
      </c>
      <c r="IK11" s="405">
        <f t="shared" si="35"/>
        <v>50</v>
      </c>
      <c r="IL11" s="406">
        <v>6</v>
      </c>
      <c r="IM11" s="407">
        <v>2</v>
      </c>
      <c r="IN11" s="398">
        <v>0</v>
      </c>
      <c r="IO11" s="398">
        <v>0</v>
      </c>
      <c r="IP11" s="407">
        <v>5</v>
      </c>
      <c r="IQ11" s="407">
        <v>1</v>
      </c>
      <c r="IR11" s="398">
        <v>0</v>
      </c>
      <c r="IS11" s="398">
        <v>0</v>
      </c>
      <c r="IT11" s="407">
        <v>1</v>
      </c>
      <c r="IU11" s="407">
        <v>1</v>
      </c>
      <c r="IV11" s="411">
        <v>0</v>
      </c>
      <c r="IW11" s="412">
        <v>0</v>
      </c>
      <c r="IX11" s="413">
        <v>0</v>
      </c>
      <c r="IY11" s="414">
        <v>0</v>
      </c>
      <c r="IZ11" s="402">
        <f t="shared" si="18"/>
        <v>2.34375</v>
      </c>
      <c r="JA11" s="403">
        <f t="shared" si="19"/>
        <v>2.9411764705882351</v>
      </c>
      <c r="JB11" s="404">
        <f t="shared" si="20"/>
        <v>99.2</v>
      </c>
      <c r="JC11" s="415">
        <f t="shared" si="21"/>
        <v>96.969696969696969</v>
      </c>
      <c r="JD11" s="416">
        <v>128</v>
      </c>
      <c r="JE11" s="417">
        <v>34</v>
      </c>
      <c r="JF11" s="417">
        <v>3</v>
      </c>
      <c r="JG11" s="417">
        <v>1</v>
      </c>
      <c r="JH11" s="417">
        <v>124</v>
      </c>
      <c r="JI11" s="417">
        <v>32</v>
      </c>
      <c r="JJ11" s="417">
        <v>0</v>
      </c>
      <c r="JK11" s="413">
        <v>0</v>
      </c>
      <c r="JL11" s="417">
        <v>1</v>
      </c>
      <c r="JM11" s="417">
        <v>1</v>
      </c>
      <c r="JN11" s="418">
        <v>0</v>
      </c>
      <c r="JO11" s="412">
        <v>0</v>
      </c>
      <c r="JP11" s="413">
        <v>0</v>
      </c>
      <c r="JQ11" s="414">
        <v>0</v>
      </c>
      <c r="JR11" s="402">
        <f t="shared" si="22"/>
        <v>0</v>
      </c>
      <c r="JS11" s="403">
        <f t="shared" si="23"/>
        <v>0</v>
      </c>
      <c r="JT11" s="404">
        <f t="shared" si="24"/>
        <v>96.666666666666671</v>
      </c>
      <c r="JU11" s="415">
        <f t="shared" si="25"/>
        <v>100</v>
      </c>
      <c r="JV11" s="416">
        <v>120</v>
      </c>
      <c r="JW11" s="417">
        <v>4</v>
      </c>
      <c r="JX11" s="417">
        <v>0</v>
      </c>
      <c r="JY11" s="417">
        <v>0</v>
      </c>
      <c r="JZ11" s="417">
        <v>116</v>
      </c>
      <c r="KA11" s="417">
        <v>4</v>
      </c>
      <c r="KB11" s="417">
        <v>0</v>
      </c>
      <c r="KC11" s="413">
        <v>0</v>
      </c>
      <c r="KD11" s="417">
        <v>1</v>
      </c>
      <c r="KE11" s="417">
        <v>0</v>
      </c>
      <c r="KF11" s="418">
        <v>3</v>
      </c>
      <c r="KG11" s="412">
        <v>0</v>
      </c>
      <c r="KH11" s="413">
        <v>0</v>
      </c>
      <c r="KI11" s="414">
        <v>0</v>
      </c>
      <c r="KJ11" s="402">
        <f t="shared" si="26"/>
        <v>5.7279236276849641</v>
      </c>
      <c r="KK11" s="403">
        <f t="shared" si="27"/>
        <v>4.6511627906976747</v>
      </c>
      <c r="KL11" s="404">
        <f t="shared" si="28"/>
        <v>97.721518987341767</v>
      </c>
      <c r="KM11" s="415">
        <f t="shared" si="29"/>
        <v>82.926829268292678</v>
      </c>
      <c r="KN11" s="416">
        <v>419</v>
      </c>
      <c r="KO11" s="417">
        <v>43</v>
      </c>
      <c r="KP11" s="417">
        <v>24</v>
      </c>
      <c r="KQ11" s="417">
        <v>2</v>
      </c>
      <c r="KR11" s="417">
        <v>386</v>
      </c>
      <c r="KS11" s="417">
        <v>34</v>
      </c>
      <c r="KT11" s="417">
        <v>0</v>
      </c>
      <c r="KU11" s="413">
        <v>0</v>
      </c>
      <c r="KV11" s="417">
        <v>5</v>
      </c>
      <c r="KW11" s="417">
        <v>5</v>
      </c>
      <c r="KX11" s="418">
        <v>4</v>
      </c>
      <c r="KY11" s="412">
        <v>2</v>
      </c>
      <c r="KZ11" s="413">
        <v>0</v>
      </c>
      <c r="LA11" s="414">
        <v>0</v>
      </c>
      <c r="LB11" s="402">
        <f t="shared" si="36"/>
        <v>6.4516129032258061</v>
      </c>
      <c r="LC11" s="403">
        <f t="shared" si="40"/>
        <v>0</v>
      </c>
      <c r="LD11" s="404">
        <f t="shared" si="37"/>
        <v>87.931034482758619</v>
      </c>
      <c r="LE11" s="415">
        <f t="shared" si="41"/>
        <v>50</v>
      </c>
      <c r="LF11" s="416">
        <v>62</v>
      </c>
      <c r="LG11" s="417">
        <v>4</v>
      </c>
      <c r="LH11" s="417">
        <v>4</v>
      </c>
      <c r="LI11" s="417">
        <v>0</v>
      </c>
      <c r="LJ11" s="417">
        <v>51</v>
      </c>
      <c r="LK11" s="417">
        <v>2</v>
      </c>
      <c r="LL11" s="417">
        <v>0</v>
      </c>
      <c r="LM11" s="413">
        <v>0</v>
      </c>
      <c r="LN11" s="417">
        <v>2</v>
      </c>
      <c r="LO11" s="417">
        <v>1</v>
      </c>
      <c r="LP11" s="418">
        <v>5</v>
      </c>
      <c r="LQ11" s="412">
        <v>1</v>
      </c>
      <c r="LR11" s="413">
        <v>0</v>
      </c>
      <c r="LS11" s="414">
        <v>0</v>
      </c>
      <c r="LT11" s="402">
        <f t="shared" si="30"/>
        <v>4</v>
      </c>
      <c r="LU11" s="403">
        <f>MA11/LY11*100</f>
        <v>0</v>
      </c>
      <c r="LV11" s="404">
        <f t="shared" si="31"/>
        <v>100</v>
      </c>
      <c r="LW11" s="415">
        <f>MC11/(LY11-MA11-ME11)*100</f>
        <v>100</v>
      </c>
      <c r="LX11" s="416">
        <v>25</v>
      </c>
      <c r="LY11" s="417">
        <v>1</v>
      </c>
      <c r="LZ11" s="417">
        <v>1</v>
      </c>
      <c r="MA11" s="417">
        <v>0</v>
      </c>
      <c r="MB11" s="417">
        <v>24</v>
      </c>
      <c r="MC11" s="417">
        <v>1</v>
      </c>
      <c r="MD11" s="417">
        <v>0</v>
      </c>
      <c r="ME11" s="413">
        <v>0</v>
      </c>
      <c r="MF11" s="417">
        <v>0</v>
      </c>
      <c r="MG11" s="417">
        <v>0</v>
      </c>
      <c r="MH11" s="418">
        <v>0</v>
      </c>
      <c r="MI11" s="412">
        <v>0</v>
      </c>
      <c r="MJ11" s="413">
        <v>0</v>
      </c>
      <c r="MK11" s="414">
        <v>0</v>
      </c>
      <c r="ML11" s="402">
        <f t="shared" si="32"/>
        <v>0</v>
      </c>
      <c r="MM11" s="403">
        <f t="shared" si="38"/>
        <v>0</v>
      </c>
      <c r="MN11" s="404">
        <f t="shared" si="33"/>
        <v>98.525073746312685</v>
      </c>
      <c r="MO11" s="415">
        <f t="shared" si="39"/>
        <v>91.666666666666657</v>
      </c>
      <c r="MP11" s="416">
        <v>339</v>
      </c>
      <c r="MQ11" s="417">
        <v>60</v>
      </c>
      <c r="MR11" s="417">
        <v>0</v>
      </c>
      <c r="MS11" s="417">
        <v>0</v>
      </c>
      <c r="MT11" s="417">
        <v>334</v>
      </c>
      <c r="MU11" s="417">
        <v>55</v>
      </c>
      <c r="MV11" s="417">
        <v>0</v>
      </c>
      <c r="MW11" s="413">
        <v>0</v>
      </c>
      <c r="MX11" s="417">
        <v>5</v>
      </c>
      <c r="MY11" s="417">
        <v>5</v>
      </c>
      <c r="MZ11" s="418">
        <v>0</v>
      </c>
      <c r="NA11" s="412">
        <v>0</v>
      </c>
      <c r="NB11" s="413">
        <v>0</v>
      </c>
      <c r="NC11" s="414">
        <v>0</v>
      </c>
    </row>
    <row r="12" spans="1:367" s="1" customFormat="1" x14ac:dyDescent="0.3">
      <c r="A12" s="377" t="s">
        <v>126</v>
      </c>
      <c r="B12" s="378">
        <v>0</v>
      </c>
      <c r="C12" s="187">
        <v>0</v>
      </c>
      <c r="D12" s="379">
        <v>0</v>
      </c>
      <c r="E12" s="187">
        <v>0</v>
      </c>
      <c r="F12" s="380">
        <v>0</v>
      </c>
      <c r="G12" s="187">
        <v>0</v>
      </c>
      <c r="H12" s="187">
        <v>0</v>
      </c>
      <c r="I12" s="187">
        <v>0</v>
      </c>
      <c r="J12" s="187">
        <v>0</v>
      </c>
      <c r="K12" s="187">
        <v>0</v>
      </c>
      <c r="L12" s="187">
        <v>0</v>
      </c>
      <c r="M12" s="187">
        <v>0</v>
      </c>
      <c r="N12" s="187">
        <v>0</v>
      </c>
      <c r="O12" s="187">
        <v>0</v>
      </c>
      <c r="P12" s="187">
        <v>0</v>
      </c>
      <c r="Q12" s="187">
        <v>0</v>
      </c>
      <c r="R12" s="187">
        <v>0</v>
      </c>
      <c r="S12" s="187">
        <v>0</v>
      </c>
      <c r="T12" s="187">
        <v>0</v>
      </c>
      <c r="U12" s="187">
        <v>0</v>
      </c>
      <c r="V12" s="187">
        <v>0</v>
      </c>
      <c r="W12" s="187">
        <v>0</v>
      </c>
      <c r="X12" s="187">
        <v>0</v>
      </c>
      <c r="Y12" s="188">
        <v>0</v>
      </c>
      <c r="Z12" s="379">
        <v>0</v>
      </c>
      <c r="AA12" s="187">
        <v>0</v>
      </c>
      <c r="AB12" s="379">
        <v>0</v>
      </c>
      <c r="AC12" s="187">
        <v>0</v>
      </c>
      <c r="AD12" s="380">
        <v>0</v>
      </c>
      <c r="AE12" s="187">
        <v>0</v>
      </c>
      <c r="AF12" s="187">
        <v>0</v>
      </c>
      <c r="AG12" s="187">
        <v>0</v>
      </c>
      <c r="AH12" s="187">
        <v>0</v>
      </c>
      <c r="AI12" s="187">
        <v>0</v>
      </c>
      <c r="AJ12" s="187">
        <v>0</v>
      </c>
      <c r="AK12" s="187">
        <v>0</v>
      </c>
      <c r="AL12" s="187">
        <v>0</v>
      </c>
      <c r="AM12" s="187">
        <v>0</v>
      </c>
      <c r="AN12" s="187">
        <v>0</v>
      </c>
      <c r="AO12" s="187">
        <v>0</v>
      </c>
      <c r="AP12" s="187">
        <v>0</v>
      </c>
      <c r="AQ12" s="187">
        <v>0</v>
      </c>
      <c r="AR12" s="187">
        <v>0</v>
      </c>
      <c r="AS12" s="187">
        <v>0</v>
      </c>
      <c r="AT12" s="187">
        <v>0</v>
      </c>
      <c r="AU12" s="187">
        <v>0</v>
      </c>
      <c r="AV12" s="187">
        <v>0</v>
      </c>
      <c r="AW12" s="188">
        <v>0</v>
      </c>
      <c r="AX12" s="379">
        <v>0</v>
      </c>
      <c r="AY12" s="187">
        <v>0</v>
      </c>
      <c r="AZ12" s="379">
        <v>0</v>
      </c>
      <c r="BA12" s="187">
        <v>0</v>
      </c>
      <c r="BB12" s="380">
        <v>0</v>
      </c>
      <c r="BC12" s="187">
        <v>0</v>
      </c>
      <c r="BD12" s="187">
        <v>0</v>
      </c>
      <c r="BE12" s="187">
        <v>0</v>
      </c>
      <c r="BF12" s="187">
        <v>0</v>
      </c>
      <c r="BG12" s="187">
        <v>0</v>
      </c>
      <c r="BH12" s="187">
        <v>0</v>
      </c>
      <c r="BI12" s="187">
        <v>0</v>
      </c>
      <c r="BJ12" s="187">
        <v>0</v>
      </c>
      <c r="BK12" s="187">
        <v>0</v>
      </c>
      <c r="BL12" s="187">
        <v>0</v>
      </c>
      <c r="BM12" s="187">
        <v>0</v>
      </c>
      <c r="BN12" s="187">
        <v>0</v>
      </c>
      <c r="BO12" s="187">
        <v>0</v>
      </c>
      <c r="BP12" s="187">
        <v>0</v>
      </c>
      <c r="BQ12" s="187">
        <v>0</v>
      </c>
      <c r="BR12" s="187">
        <v>0</v>
      </c>
      <c r="BS12" s="187">
        <v>0</v>
      </c>
      <c r="BT12" s="187">
        <v>0</v>
      </c>
      <c r="BU12" s="188">
        <v>0</v>
      </c>
      <c r="BV12" s="379">
        <v>0</v>
      </c>
      <c r="BW12" s="187">
        <v>0</v>
      </c>
      <c r="BX12" s="379">
        <v>0</v>
      </c>
      <c r="BY12" s="187">
        <v>0</v>
      </c>
      <c r="BZ12" s="380">
        <v>0</v>
      </c>
      <c r="CA12" s="187">
        <v>0</v>
      </c>
      <c r="CB12" s="187">
        <v>0</v>
      </c>
      <c r="CC12" s="187">
        <v>0</v>
      </c>
      <c r="CD12" s="187">
        <v>0</v>
      </c>
      <c r="CE12" s="187">
        <v>0</v>
      </c>
      <c r="CF12" s="187">
        <v>0</v>
      </c>
      <c r="CG12" s="187">
        <v>0</v>
      </c>
      <c r="CH12" s="187">
        <v>0</v>
      </c>
      <c r="CI12" s="187">
        <v>0</v>
      </c>
      <c r="CJ12" s="187">
        <v>0</v>
      </c>
      <c r="CK12" s="187">
        <v>0</v>
      </c>
      <c r="CL12" s="187">
        <v>0</v>
      </c>
      <c r="CM12" s="187">
        <v>0</v>
      </c>
      <c r="CN12" s="187">
        <v>0</v>
      </c>
      <c r="CO12" s="187">
        <v>0</v>
      </c>
      <c r="CP12" s="187">
        <v>0</v>
      </c>
      <c r="CQ12" s="187">
        <v>0</v>
      </c>
      <c r="CR12" s="187">
        <v>0</v>
      </c>
      <c r="CS12" s="188">
        <v>0</v>
      </c>
      <c r="CT12" s="379">
        <v>0</v>
      </c>
      <c r="CU12" s="187">
        <v>0</v>
      </c>
      <c r="CV12" s="379">
        <v>0</v>
      </c>
      <c r="CW12" s="187">
        <v>0</v>
      </c>
      <c r="CX12" s="380">
        <v>0</v>
      </c>
      <c r="CY12" s="187">
        <v>0</v>
      </c>
      <c r="CZ12" s="187">
        <v>0</v>
      </c>
      <c r="DA12" s="187">
        <v>0</v>
      </c>
      <c r="DB12" s="187">
        <v>0</v>
      </c>
      <c r="DC12" s="187">
        <v>0</v>
      </c>
      <c r="DD12" s="187">
        <v>0</v>
      </c>
      <c r="DE12" s="187">
        <v>0</v>
      </c>
      <c r="DF12" s="187">
        <v>0</v>
      </c>
      <c r="DG12" s="187">
        <v>0</v>
      </c>
      <c r="DH12" s="187">
        <v>0</v>
      </c>
      <c r="DI12" s="187">
        <v>0</v>
      </c>
      <c r="DJ12" s="187">
        <v>0</v>
      </c>
      <c r="DK12" s="187">
        <v>0</v>
      </c>
      <c r="DL12" s="187">
        <v>0</v>
      </c>
      <c r="DM12" s="187">
        <v>0</v>
      </c>
      <c r="DN12" s="187">
        <v>0</v>
      </c>
      <c r="DO12" s="187">
        <v>0</v>
      </c>
      <c r="DP12" s="187">
        <v>0</v>
      </c>
      <c r="DQ12" s="188">
        <v>0</v>
      </c>
      <c r="DR12" s="379">
        <v>0</v>
      </c>
      <c r="DS12" s="187">
        <v>0</v>
      </c>
      <c r="DT12" s="379">
        <v>0</v>
      </c>
      <c r="DU12" s="187">
        <v>0</v>
      </c>
      <c r="DV12" s="380">
        <v>0</v>
      </c>
      <c r="DW12" s="187">
        <v>0</v>
      </c>
      <c r="DX12" s="187">
        <v>0</v>
      </c>
      <c r="DY12" s="187">
        <v>0</v>
      </c>
      <c r="DZ12" s="187">
        <v>0</v>
      </c>
      <c r="EA12" s="187">
        <v>0</v>
      </c>
      <c r="EB12" s="187">
        <v>0</v>
      </c>
      <c r="EC12" s="187">
        <v>0</v>
      </c>
      <c r="ED12" s="187">
        <v>0</v>
      </c>
      <c r="EE12" s="187">
        <v>0</v>
      </c>
      <c r="EF12" s="187">
        <v>0</v>
      </c>
      <c r="EG12" s="187">
        <v>0</v>
      </c>
      <c r="EH12" s="187">
        <v>0</v>
      </c>
      <c r="EI12" s="187">
        <v>0</v>
      </c>
      <c r="EJ12" s="187">
        <v>0</v>
      </c>
      <c r="EK12" s="187">
        <v>0</v>
      </c>
      <c r="EL12" s="187">
        <v>0</v>
      </c>
      <c r="EM12" s="187">
        <v>0</v>
      </c>
      <c r="EN12" s="187">
        <v>0</v>
      </c>
      <c r="EO12" s="188">
        <v>0</v>
      </c>
      <c r="EP12" s="379">
        <v>0</v>
      </c>
      <c r="EQ12" s="187">
        <v>0</v>
      </c>
      <c r="ER12" s="379">
        <v>0</v>
      </c>
      <c r="ES12" s="187">
        <v>0</v>
      </c>
      <c r="ET12" s="380">
        <v>0</v>
      </c>
      <c r="EU12" s="187">
        <v>0</v>
      </c>
      <c r="EV12" s="187">
        <v>0</v>
      </c>
      <c r="EW12" s="187">
        <v>0</v>
      </c>
      <c r="EX12" s="187">
        <v>0</v>
      </c>
      <c r="EY12" s="187">
        <v>0</v>
      </c>
      <c r="EZ12" s="187">
        <v>0</v>
      </c>
      <c r="FA12" s="187">
        <v>0</v>
      </c>
      <c r="FB12" s="187">
        <v>0</v>
      </c>
      <c r="FC12" s="187">
        <v>0</v>
      </c>
      <c r="FD12" s="187">
        <v>0</v>
      </c>
      <c r="FE12" s="187">
        <v>0</v>
      </c>
      <c r="FF12" s="187">
        <v>0</v>
      </c>
      <c r="FG12" s="187">
        <v>0</v>
      </c>
      <c r="FH12" s="187">
        <v>0</v>
      </c>
      <c r="FI12" s="187">
        <v>0</v>
      </c>
      <c r="FJ12" s="187">
        <v>0</v>
      </c>
      <c r="FK12" s="187">
        <v>0</v>
      </c>
      <c r="FL12" s="187">
        <v>0</v>
      </c>
      <c r="FM12" s="188">
        <v>0</v>
      </c>
      <c r="FN12" s="381">
        <f t="shared" si="0"/>
        <v>1.2422360248447204</v>
      </c>
      <c r="FO12" s="382">
        <f t="shared" si="1"/>
        <v>3.7037037037037033</v>
      </c>
      <c r="FP12" s="383">
        <f t="shared" si="2"/>
        <v>91.77215189873418</v>
      </c>
      <c r="FQ12" s="384">
        <f t="shared" si="3"/>
        <v>76.923076923076934</v>
      </c>
      <c r="FR12" s="385">
        <v>161</v>
      </c>
      <c r="FS12" s="184">
        <v>27</v>
      </c>
      <c r="FT12" s="184">
        <v>2</v>
      </c>
      <c r="FU12" s="184">
        <v>1</v>
      </c>
      <c r="FV12" s="184">
        <v>145</v>
      </c>
      <c r="FW12" s="184">
        <v>20</v>
      </c>
      <c r="FX12" s="184">
        <v>1</v>
      </c>
      <c r="FY12" s="187">
        <v>0</v>
      </c>
      <c r="FZ12" s="184">
        <v>5</v>
      </c>
      <c r="GA12" s="184">
        <v>5</v>
      </c>
      <c r="GB12" s="184">
        <v>8</v>
      </c>
      <c r="GC12" s="184">
        <v>1</v>
      </c>
      <c r="GD12" s="187">
        <v>0</v>
      </c>
      <c r="GE12" s="188">
        <v>0</v>
      </c>
      <c r="GF12" s="386">
        <f t="shared" si="4"/>
        <v>0</v>
      </c>
      <c r="GG12" s="382">
        <f t="shared" si="5"/>
        <v>0</v>
      </c>
      <c r="GH12" s="383">
        <f t="shared" si="6"/>
        <v>75.925925925925924</v>
      </c>
      <c r="GI12" s="384">
        <f t="shared" si="7"/>
        <v>71.05263157894737</v>
      </c>
      <c r="GJ12" s="385">
        <v>54</v>
      </c>
      <c r="GK12" s="184">
        <v>38</v>
      </c>
      <c r="GL12" s="187">
        <v>0</v>
      </c>
      <c r="GM12" s="187">
        <v>0</v>
      </c>
      <c r="GN12" s="184">
        <v>41</v>
      </c>
      <c r="GO12" s="184">
        <v>27</v>
      </c>
      <c r="GP12" s="187">
        <v>0</v>
      </c>
      <c r="GQ12" s="187">
        <v>0</v>
      </c>
      <c r="GR12" s="184">
        <v>7</v>
      </c>
      <c r="GS12" s="184">
        <v>7</v>
      </c>
      <c r="GT12" s="184">
        <v>6</v>
      </c>
      <c r="GU12" s="184">
        <v>4</v>
      </c>
      <c r="GV12" s="187">
        <v>0</v>
      </c>
      <c r="GW12" s="188">
        <v>0</v>
      </c>
      <c r="GX12" s="386">
        <f t="shared" si="8"/>
        <v>1.8867924528301887</v>
      </c>
      <c r="GY12" s="382">
        <f t="shared" si="9"/>
        <v>0</v>
      </c>
      <c r="GZ12" s="383">
        <f t="shared" si="10"/>
        <v>98.076923076923066</v>
      </c>
      <c r="HA12" s="384">
        <f t="shared" si="11"/>
        <v>100</v>
      </c>
      <c r="HB12" s="387">
        <v>53</v>
      </c>
      <c r="HC12" s="212">
        <v>5</v>
      </c>
      <c r="HD12" s="212">
        <v>1</v>
      </c>
      <c r="HE12" s="187">
        <v>0</v>
      </c>
      <c r="HF12" s="212">
        <v>51</v>
      </c>
      <c r="HG12" s="212">
        <v>5</v>
      </c>
      <c r="HH12" s="187">
        <v>0</v>
      </c>
      <c r="HI12" s="187">
        <v>0</v>
      </c>
      <c r="HJ12" s="187">
        <v>0</v>
      </c>
      <c r="HK12" s="187">
        <v>0</v>
      </c>
      <c r="HL12" s="212">
        <v>1</v>
      </c>
      <c r="HM12" s="187">
        <v>0</v>
      </c>
      <c r="HN12" s="187">
        <v>0</v>
      </c>
      <c r="HO12" s="188">
        <v>0</v>
      </c>
      <c r="HP12" s="386">
        <f t="shared" si="12"/>
        <v>0.86580086580086579</v>
      </c>
      <c r="HQ12" s="382">
        <f t="shared" si="13"/>
        <v>26.666666666666668</v>
      </c>
      <c r="HR12" s="383">
        <f t="shared" si="14"/>
        <v>96.234939759036138</v>
      </c>
      <c r="HS12" s="384">
        <f t="shared" si="15"/>
        <v>100</v>
      </c>
      <c r="HT12" s="387">
        <v>693</v>
      </c>
      <c r="HU12" s="212">
        <v>15</v>
      </c>
      <c r="HV12" s="212">
        <v>6</v>
      </c>
      <c r="HW12" s="212">
        <v>4</v>
      </c>
      <c r="HX12" s="212">
        <v>639</v>
      </c>
      <c r="HY12" s="212">
        <v>11</v>
      </c>
      <c r="HZ12" s="212">
        <v>23</v>
      </c>
      <c r="IA12" s="187">
        <v>0</v>
      </c>
      <c r="IB12" s="212">
        <v>18</v>
      </c>
      <c r="IC12" s="187">
        <v>0</v>
      </c>
      <c r="ID12" s="212">
        <v>6</v>
      </c>
      <c r="IE12" s="187">
        <v>0</v>
      </c>
      <c r="IF12" s="212">
        <v>1</v>
      </c>
      <c r="IG12" s="188">
        <v>0</v>
      </c>
      <c r="IH12" s="381">
        <f t="shared" si="16"/>
        <v>9.0909090909090917</v>
      </c>
      <c r="II12" s="382">
        <f t="shared" si="34"/>
        <v>0</v>
      </c>
      <c r="IJ12" s="383">
        <f t="shared" si="17"/>
        <v>100</v>
      </c>
      <c r="IK12" s="384">
        <f t="shared" si="35"/>
        <v>100</v>
      </c>
      <c r="IL12" s="387">
        <v>11</v>
      </c>
      <c r="IM12" s="212">
        <v>4</v>
      </c>
      <c r="IN12" s="212">
        <v>1</v>
      </c>
      <c r="IO12" s="187">
        <v>0</v>
      </c>
      <c r="IP12" s="212">
        <v>10</v>
      </c>
      <c r="IQ12" s="212">
        <v>4</v>
      </c>
      <c r="IR12" s="187">
        <v>0</v>
      </c>
      <c r="IS12" s="187">
        <v>0</v>
      </c>
      <c r="IT12" s="187">
        <v>0</v>
      </c>
      <c r="IU12" s="187">
        <v>0</v>
      </c>
      <c r="IV12" s="388">
        <v>0</v>
      </c>
      <c r="IW12" s="389">
        <v>0</v>
      </c>
      <c r="IX12" s="390">
        <v>0</v>
      </c>
      <c r="IY12" s="391">
        <v>0</v>
      </c>
      <c r="IZ12" s="381">
        <f t="shared" si="18"/>
        <v>2.6548672566371683</v>
      </c>
      <c r="JA12" s="382">
        <f t="shared" si="19"/>
        <v>7.1428571428571423</v>
      </c>
      <c r="JB12" s="383">
        <f t="shared" si="20"/>
        <v>91.818181818181827</v>
      </c>
      <c r="JC12" s="392">
        <f t="shared" si="21"/>
        <v>76.923076923076934</v>
      </c>
      <c r="JD12" s="393">
        <v>113</v>
      </c>
      <c r="JE12" s="394">
        <v>28</v>
      </c>
      <c r="JF12" s="394">
        <v>3</v>
      </c>
      <c r="JG12" s="394">
        <v>2</v>
      </c>
      <c r="JH12" s="394">
        <v>101</v>
      </c>
      <c r="JI12" s="394">
        <v>20</v>
      </c>
      <c r="JJ12" s="394">
        <v>0</v>
      </c>
      <c r="JK12" s="390">
        <v>0</v>
      </c>
      <c r="JL12" s="394">
        <v>3</v>
      </c>
      <c r="JM12" s="394">
        <v>3</v>
      </c>
      <c r="JN12" s="395">
        <v>6</v>
      </c>
      <c r="JO12" s="389">
        <v>3</v>
      </c>
      <c r="JP12" s="390">
        <v>0</v>
      </c>
      <c r="JQ12" s="391">
        <v>0</v>
      </c>
      <c r="JR12" s="381">
        <f t="shared" si="22"/>
        <v>2.7027027027027026</v>
      </c>
      <c r="JS12" s="382">
        <f t="shared" si="23"/>
        <v>0</v>
      </c>
      <c r="JT12" s="383">
        <f t="shared" si="24"/>
        <v>94.4055944055944</v>
      </c>
      <c r="JU12" s="392">
        <f t="shared" si="25"/>
        <v>100</v>
      </c>
      <c r="JV12" s="393">
        <v>148</v>
      </c>
      <c r="JW12" s="394">
        <v>2</v>
      </c>
      <c r="JX12" s="394">
        <v>4</v>
      </c>
      <c r="JY12" s="394">
        <v>0</v>
      </c>
      <c r="JZ12" s="394">
        <v>135</v>
      </c>
      <c r="KA12" s="394">
        <v>2</v>
      </c>
      <c r="KB12" s="394">
        <v>1</v>
      </c>
      <c r="KC12" s="390">
        <v>0</v>
      </c>
      <c r="KD12" s="394">
        <v>0</v>
      </c>
      <c r="KE12" s="394">
        <v>0</v>
      </c>
      <c r="KF12" s="395">
        <v>8</v>
      </c>
      <c r="KG12" s="389">
        <v>0</v>
      </c>
      <c r="KH12" s="390">
        <v>0</v>
      </c>
      <c r="KI12" s="391">
        <v>0</v>
      </c>
      <c r="KJ12" s="381">
        <f t="shared" si="26"/>
        <v>5.8375634517766501</v>
      </c>
      <c r="KK12" s="382">
        <f t="shared" si="27"/>
        <v>1.7857142857142856</v>
      </c>
      <c r="KL12" s="383">
        <f t="shared" si="28"/>
        <v>97.297297297297305</v>
      </c>
      <c r="KM12" s="392">
        <f t="shared" si="29"/>
        <v>87.272727272727266</v>
      </c>
      <c r="KN12" s="393">
        <v>394</v>
      </c>
      <c r="KO12" s="394">
        <v>56</v>
      </c>
      <c r="KP12" s="394">
        <v>23</v>
      </c>
      <c r="KQ12" s="394">
        <v>1</v>
      </c>
      <c r="KR12" s="394">
        <v>360</v>
      </c>
      <c r="KS12" s="394">
        <v>48</v>
      </c>
      <c r="KT12" s="394">
        <v>1</v>
      </c>
      <c r="KU12" s="390">
        <v>0</v>
      </c>
      <c r="KV12" s="394">
        <v>8</v>
      </c>
      <c r="KW12" s="394">
        <v>5</v>
      </c>
      <c r="KX12" s="395">
        <v>2</v>
      </c>
      <c r="KY12" s="389">
        <v>2</v>
      </c>
      <c r="KZ12" s="390">
        <v>0</v>
      </c>
      <c r="LA12" s="391">
        <v>0</v>
      </c>
      <c r="LB12" s="381">
        <f t="shared" si="36"/>
        <v>1.2195121951219512</v>
      </c>
      <c r="LC12" s="382">
        <f t="shared" si="40"/>
        <v>0</v>
      </c>
      <c r="LD12" s="383">
        <f t="shared" si="37"/>
        <v>96.296296296296291</v>
      </c>
      <c r="LE12" s="392">
        <f t="shared" si="41"/>
        <v>75</v>
      </c>
      <c r="LF12" s="393">
        <v>82</v>
      </c>
      <c r="LG12" s="394">
        <v>4</v>
      </c>
      <c r="LH12" s="394">
        <v>1</v>
      </c>
      <c r="LI12" s="394">
        <v>0</v>
      </c>
      <c r="LJ12" s="394">
        <v>78</v>
      </c>
      <c r="LK12" s="394">
        <v>3</v>
      </c>
      <c r="LL12" s="394">
        <v>0</v>
      </c>
      <c r="LM12" s="390">
        <v>0</v>
      </c>
      <c r="LN12" s="394">
        <v>2</v>
      </c>
      <c r="LO12" s="394">
        <v>0</v>
      </c>
      <c r="LP12" s="395">
        <v>1</v>
      </c>
      <c r="LQ12" s="389">
        <v>1</v>
      </c>
      <c r="LR12" s="390">
        <v>0</v>
      </c>
      <c r="LS12" s="391">
        <v>0</v>
      </c>
      <c r="LT12" s="381">
        <f t="shared" si="30"/>
        <v>0</v>
      </c>
      <c r="LU12" s="382" t="s">
        <v>148</v>
      </c>
      <c r="LV12" s="383">
        <f t="shared" si="31"/>
        <v>100</v>
      </c>
      <c r="LW12" s="392" t="s">
        <v>148</v>
      </c>
      <c r="LX12" s="393">
        <v>19</v>
      </c>
      <c r="LY12" s="394">
        <v>0</v>
      </c>
      <c r="LZ12" s="394">
        <v>0</v>
      </c>
      <c r="MA12" s="394">
        <v>0</v>
      </c>
      <c r="MB12" s="394">
        <v>19</v>
      </c>
      <c r="MC12" s="394">
        <v>0</v>
      </c>
      <c r="MD12" s="394">
        <v>0</v>
      </c>
      <c r="ME12" s="390">
        <v>0</v>
      </c>
      <c r="MF12" s="394">
        <v>0</v>
      </c>
      <c r="MG12" s="394">
        <v>0</v>
      </c>
      <c r="MH12" s="395">
        <v>0</v>
      </c>
      <c r="MI12" s="389">
        <v>0</v>
      </c>
      <c r="MJ12" s="390">
        <v>0</v>
      </c>
      <c r="MK12" s="391">
        <v>0</v>
      </c>
      <c r="ML12" s="381">
        <f t="shared" si="32"/>
        <v>0</v>
      </c>
      <c r="MM12" s="382">
        <f t="shared" si="38"/>
        <v>0</v>
      </c>
      <c r="MN12" s="383">
        <f t="shared" si="33"/>
        <v>98.287671232876718</v>
      </c>
      <c r="MO12" s="392">
        <f t="shared" si="39"/>
        <v>93.243243243243242</v>
      </c>
      <c r="MP12" s="393">
        <v>292</v>
      </c>
      <c r="MQ12" s="394">
        <v>74</v>
      </c>
      <c r="MR12" s="394">
        <v>0</v>
      </c>
      <c r="MS12" s="394">
        <v>0</v>
      </c>
      <c r="MT12" s="394">
        <v>287</v>
      </c>
      <c r="MU12" s="394">
        <v>69</v>
      </c>
      <c r="MV12" s="394">
        <v>0</v>
      </c>
      <c r="MW12" s="390">
        <v>0</v>
      </c>
      <c r="MX12" s="394">
        <v>5</v>
      </c>
      <c r="MY12" s="394">
        <v>5</v>
      </c>
      <c r="MZ12" s="395">
        <v>0</v>
      </c>
      <c r="NA12" s="389">
        <v>0</v>
      </c>
      <c r="NB12" s="390">
        <v>0</v>
      </c>
      <c r="NC12" s="391">
        <v>0</v>
      </c>
    </row>
    <row r="13" spans="1:367" s="1" customFormat="1" x14ac:dyDescent="0.3">
      <c r="A13" s="285" t="s">
        <v>125</v>
      </c>
      <c r="B13" s="286">
        <v>0</v>
      </c>
      <c r="C13" s="54">
        <v>0</v>
      </c>
      <c r="D13" s="287">
        <v>0</v>
      </c>
      <c r="E13" s="54">
        <v>0</v>
      </c>
      <c r="F13" s="288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0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197">
        <v>0</v>
      </c>
      <c r="Z13" s="287">
        <v>0</v>
      </c>
      <c r="AA13" s="54">
        <v>0</v>
      </c>
      <c r="AB13" s="287">
        <v>0</v>
      </c>
      <c r="AC13" s="54">
        <v>0</v>
      </c>
      <c r="AD13" s="288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197">
        <v>0</v>
      </c>
      <c r="AX13" s="287">
        <v>0</v>
      </c>
      <c r="AY13" s="54">
        <v>0</v>
      </c>
      <c r="AZ13" s="287">
        <v>0</v>
      </c>
      <c r="BA13" s="54">
        <v>0</v>
      </c>
      <c r="BB13" s="288">
        <v>0</v>
      </c>
      <c r="BC13" s="54">
        <v>0</v>
      </c>
      <c r="BD13" s="54">
        <v>0</v>
      </c>
      <c r="BE13" s="54">
        <v>0</v>
      </c>
      <c r="BF13" s="54">
        <v>0</v>
      </c>
      <c r="BG13" s="54">
        <v>0</v>
      </c>
      <c r="BH13" s="54">
        <v>0</v>
      </c>
      <c r="BI13" s="54">
        <v>0</v>
      </c>
      <c r="BJ13" s="54">
        <v>0</v>
      </c>
      <c r="BK13" s="54">
        <v>0</v>
      </c>
      <c r="BL13" s="54">
        <v>0</v>
      </c>
      <c r="BM13" s="54">
        <v>0</v>
      </c>
      <c r="BN13" s="54">
        <v>0</v>
      </c>
      <c r="BO13" s="54">
        <v>0</v>
      </c>
      <c r="BP13" s="54">
        <v>0</v>
      </c>
      <c r="BQ13" s="54">
        <v>0</v>
      </c>
      <c r="BR13" s="54">
        <v>0</v>
      </c>
      <c r="BS13" s="54">
        <v>0</v>
      </c>
      <c r="BT13" s="54">
        <v>0</v>
      </c>
      <c r="BU13" s="197">
        <v>0</v>
      </c>
      <c r="BV13" s="287">
        <v>0</v>
      </c>
      <c r="BW13" s="54">
        <v>0</v>
      </c>
      <c r="BX13" s="287">
        <v>0</v>
      </c>
      <c r="BY13" s="54">
        <v>0</v>
      </c>
      <c r="BZ13" s="288">
        <v>0</v>
      </c>
      <c r="CA13" s="54">
        <v>0</v>
      </c>
      <c r="CB13" s="54">
        <v>0</v>
      </c>
      <c r="CC13" s="54">
        <v>0</v>
      </c>
      <c r="CD13" s="54">
        <v>0</v>
      </c>
      <c r="CE13" s="54">
        <v>0</v>
      </c>
      <c r="CF13" s="54">
        <v>0</v>
      </c>
      <c r="CG13" s="54">
        <v>0</v>
      </c>
      <c r="CH13" s="54">
        <v>0</v>
      </c>
      <c r="CI13" s="54">
        <v>0</v>
      </c>
      <c r="CJ13" s="54">
        <v>0</v>
      </c>
      <c r="CK13" s="54">
        <v>0</v>
      </c>
      <c r="CL13" s="54">
        <v>0</v>
      </c>
      <c r="CM13" s="54">
        <v>0</v>
      </c>
      <c r="CN13" s="54">
        <v>0</v>
      </c>
      <c r="CO13" s="54">
        <v>0</v>
      </c>
      <c r="CP13" s="54">
        <v>0</v>
      </c>
      <c r="CQ13" s="54">
        <v>0</v>
      </c>
      <c r="CR13" s="54">
        <v>0</v>
      </c>
      <c r="CS13" s="197">
        <v>0</v>
      </c>
      <c r="CT13" s="287">
        <v>0</v>
      </c>
      <c r="CU13" s="54">
        <v>0</v>
      </c>
      <c r="CV13" s="287">
        <v>0</v>
      </c>
      <c r="CW13" s="54">
        <v>0</v>
      </c>
      <c r="CX13" s="288">
        <v>0</v>
      </c>
      <c r="CY13" s="54">
        <v>0</v>
      </c>
      <c r="CZ13" s="54">
        <v>0</v>
      </c>
      <c r="DA13" s="54">
        <v>0</v>
      </c>
      <c r="DB13" s="54">
        <v>0</v>
      </c>
      <c r="DC13" s="54">
        <v>0</v>
      </c>
      <c r="DD13" s="54">
        <v>0</v>
      </c>
      <c r="DE13" s="54">
        <v>0</v>
      </c>
      <c r="DF13" s="54">
        <v>0</v>
      </c>
      <c r="DG13" s="54">
        <v>0</v>
      </c>
      <c r="DH13" s="54">
        <v>0</v>
      </c>
      <c r="DI13" s="54">
        <v>0</v>
      </c>
      <c r="DJ13" s="54">
        <v>0</v>
      </c>
      <c r="DK13" s="54">
        <v>0</v>
      </c>
      <c r="DL13" s="54">
        <v>0</v>
      </c>
      <c r="DM13" s="54">
        <v>0</v>
      </c>
      <c r="DN13" s="54">
        <v>0</v>
      </c>
      <c r="DO13" s="54">
        <v>0</v>
      </c>
      <c r="DP13" s="54">
        <v>0</v>
      </c>
      <c r="DQ13" s="197">
        <v>0</v>
      </c>
      <c r="DR13" s="287">
        <v>0</v>
      </c>
      <c r="DS13" s="54">
        <v>0</v>
      </c>
      <c r="DT13" s="287">
        <v>0</v>
      </c>
      <c r="DU13" s="54">
        <v>0</v>
      </c>
      <c r="DV13" s="288">
        <v>0</v>
      </c>
      <c r="DW13" s="54">
        <v>0</v>
      </c>
      <c r="DX13" s="54">
        <v>0</v>
      </c>
      <c r="DY13" s="54">
        <v>0</v>
      </c>
      <c r="DZ13" s="54">
        <v>0</v>
      </c>
      <c r="EA13" s="54">
        <v>0</v>
      </c>
      <c r="EB13" s="54">
        <v>0</v>
      </c>
      <c r="EC13" s="54">
        <v>0</v>
      </c>
      <c r="ED13" s="54">
        <v>0</v>
      </c>
      <c r="EE13" s="54">
        <v>0</v>
      </c>
      <c r="EF13" s="54">
        <v>0</v>
      </c>
      <c r="EG13" s="54">
        <v>0</v>
      </c>
      <c r="EH13" s="54">
        <v>0</v>
      </c>
      <c r="EI13" s="54">
        <v>0</v>
      </c>
      <c r="EJ13" s="54">
        <v>0</v>
      </c>
      <c r="EK13" s="54">
        <v>0</v>
      </c>
      <c r="EL13" s="54">
        <v>0</v>
      </c>
      <c r="EM13" s="54">
        <v>0</v>
      </c>
      <c r="EN13" s="54">
        <v>0</v>
      </c>
      <c r="EO13" s="197">
        <v>0</v>
      </c>
      <c r="EP13" s="287">
        <v>0</v>
      </c>
      <c r="EQ13" s="54">
        <v>0</v>
      </c>
      <c r="ER13" s="287">
        <v>0</v>
      </c>
      <c r="ES13" s="54">
        <v>0</v>
      </c>
      <c r="ET13" s="288">
        <v>0</v>
      </c>
      <c r="EU13" s="54">
        <v>0</v>
      </c>
      <c r="EV13" s="54">
        <v>0</v>
      </c>
      <c r="EW13" s="54">
        <v>0</v>
      </c>
      <c r="EX13" s="54">
        <v>0</v>
      </c>
      <c r="EY13" s="54">
        <v>0</v>
      </c>
      <c r="EZ13" s="54">
        <v>0</v>
      </c>
      <c r="FA13" s="54">
        <v>0</v>
      </c>
      <c r="FB13" s="54">
        <v>0</v>
      </c>
      <c r="FC13" s="54">
        <v>0</v>
      </c>
      <c r="FD13" s="54">
        <v>0</v>
      </c>
      <c r="FE13" s="54">
        <v>0</v>
      </c>
      <c r="FF13" s="54">
        <v>0</v>
      </c>
      <c r="FG13" s="54">
        <v>0</v>
      </c>
      <c r="FH13" s="54">
        <v>0</v>
      </c>
      <c r="FI13" s="54">
        <v>0</v>
      </c>
      <c r="FJ13" s="54">
        <v>0</v>
      </c>
      <c r="FK13" s="54">
        <v>0</v>
      </c>
      <c r="FL13" s="54">
        <v>0</v>
      </c>
      <c r="FM13" s="197">
        <v>0</v>
      </c>
      <c r="FN13" s="289">
        <f t="shared" si="0"/>
        <v>1.1976047904191618</v>
      </c>
      <c r="FO13" s="290">
        <f t="shared" si="1"/>
        <v>0</v>
      </c>
      <c r="FP13" s="291">
        <f t="shared" si="2"/>
        <v>81.595092024539866</v>
      </c>
      <c r="FQ13" s="292">
        <f t="shared" si="3"/>
        <v>59.615384615384613</v>
      </c>
      <c r="FR13" s="293">
        <v>167</v>
      </c>
      <c r="FS13" s="53">
        <v>52</v>
      </c>
      <c r="FT13" s="53">
        <v>2</v>
      </c>
      <c r="FU13" s="54">
        <v>0</v>
      </c>
      <c r="FV13" s="53">
        <v>133</v>
      </c>
      <c r="FW13" s="53">
        <v>31</v>
      </c>
      <c r="FX13" s="53">
        <v>2</v>
      </c>
      <c r="FY13" s="54">
        <v>0</v>
      </c>
      <c r="FZ13" s="53">
        <v>20</v>
      </c>
      <c r="GA13" s="53">
        <v>17</v>
      </c>
      <c r="GB13" s="53">
        <v>9</v>
      </c>
      <c r="GC13" s="53">
        <v>4</v>
      </c>
      <c r="GD13" s="56">
        <v>1</v>
      </c>
      <c r="GE13" s="197">
        <v>0</v>
      </c>
      <c r="GF13" s="294">
        <f t="shared" si="4"/>
        <v>0</v>
      </c>
      <c r="GG13" s="290">
        <f t="shared" si="5"/>
        <v>0</v>
      </c>
      <c r="GH13" s="291">
        <f t="shared" si="6"/>
        <v>57.8125</v>
      </c>
      <c r="GI13" s="292">
        <f t="shared" si="7"/>
        <v>49.019607843137251</v>
      </c>
      <c r="GJ13" s="293">
        <v>65</v>
      </c>
      <c r="GK13" s="53">
        <v>51</v>
      </c>
      <c r="GL13" s="54">
        <v>0</v>
      </c>
      <c r="GM13" s="54">
        <v>0</v>
      </c>
      <c r="GN13" s="53">
        <v>37</v>
      </c>
      <c r="GO13" s="53">
        <v>25</v>
      </c>
      <c r="GP13" s="53">
        <v>1</v>
      </c>
      <c r="GQ13" s="54">
        <v>0</v>
      </c>
      <c r="GR13" s="53">
        <v>20</v>
      </c>
      <c r="GS13" s="53">
        <v>20</v>
      </c>
      <c r="GT13" s="53">
        <v>7</v>
      </c>
      <c r="GU13" s="53">
        <v>6</v>
      </c>
      <c r="GV13" s="54">
        <v>0</v>
      </c>
      <c r="GW13" s="197">
        <v>0</v>
      </c>
      <c r="GX13" s="294">
        <f t="shared" si="8"/>
        <v>7.8431372549019605</v>
      </c>
      <c r="GY13" s="290">
        <f t="shared" si="9"/>
        <v>0</v>
      </c>
      <c r="GZ13" s="291">
        <f t="shared" si="10"/>
        <v>100</v>
      </c>
      <c r="HA13" s="292">
        <f t="shared" si="11"/>
        <v>100</v>
      </c>
      <c r="HB13" s="295">
        <v>51</v>
      </c>
      <c r="HC13" s="56">
        <v>7</v>
      </c>
      <c r="HD13" s="56">
        <v>4</v>
      </c>
      <c r="HE13" s="54">
        <v>0</v>
      </c>
      <c r="HF13" s="56">
        <v>45</v>
      </c>
      <c r="HG13" s="56">
        <v>7</v>
      </c>
      <c r="HH13" s="56">
        <v>2</v>
      </c>
      <c r="HI13" s="54">
        <v>0</v>
      </c>
      <c r="HJ13" s="54">
        <v>0</v>
      </c>
      <c r="HK13" s="54">
        <v>0</v>
      </c>
      <c r="HL13" s="54">
        <v>0</v>
      </c>
      <c r="HM13" s="54">
        <v>0</v>
      </c>
      <c r="HN13" s="54">
        <v>0</v>
      </c>
      <c r="HO13" s="197">
        <v>0</v>
      </c>
      <c r="HP13" s="294">
        <f t="shared" si="12"/>
        <v>0.82547169811320753</v>
      </c>
      <c r="HQ13" s="290">
        <f t="shared" si="13"/>
        <v>2.9411764705882351</v>
      </c>
      <c r="HR13" s="291">
        <f t="shared" si="14"/>
        <v>91.377245508982043</v>
      </c>
      <c r="HS13" s="292">
        <f t="shared" si="15"/>
        <v>72.727272727272734</v>
      </c>
      <c r="HT13" s="295">
        <v>848</v>
      </c>
      <c r="HU13" s="56">
        <v>34</v>
      </c>
      <c r="HV13" s="56">
        <v>7</v>
      </c>
      <c r="HW13" s="56">
        <v>1</v>
      </c>
      <c r="HX13" s="56">
        <v>763</v>
      </c>
      <c r="HY13" s="56">
        <v>24</v>
      </c>
      <c r="HZ13" s="56">
        <v>6</v>
      </c>
      <c r="IA13" s="54">
        <v>0</v>
      </c>
      <c r="IB13" s="56">
        <v>44</v>
      </c>
      <c r="IC13" s="56">
        <v>9</v>
      </c>
      <c r="ID13" s="56">
        <v>27</v>
      </c>
      <c r="IE13" s="54">
        <v>0</v>
      </c>
      <c r="IF13" s="56">
        <v>1</v>
      </c>
      <c r="IG13" s="197">
        <v>0</v>
      </c>
      <c r="IH13" s="289">
        <f t="shared" si="16"/>
        <v>0</v>
      </c>
      <c r="II13" s="290">
        <f t="shared" si="34"/>
        <v>0</v>
      </c>
      <c r="IJ13" s="291">
        <f t="shared" si="17"/>
        <v>100</v>
      </c>
      <c r="IK13" s="292">
        <f t="shared" si="35"/>
        <v>100</v>
      </c>
      <c r="IL13" s="295">
        <v>15</v>
      </c>
      <c r="IM13" s="56">
        <v>3</v>
      </c>
      <c r="IN13" s="54">
        <v>0</v>
      </c>
      <c r="IO13" s="54">
        <v>0</v>
      </c>
      <c r="IP13" s="56">
        <v>15</v>
      </c>
      <c r="IQ13" s="56">
        <v>3</v>
      </c>
      <c r="IR13" s="54">
        <v>0</v>
      </c>
      <c r="IS13" s="54">
        <v>0</v>
      </c>
      <c r="IT13" s="54">
        <v>0</v>
      </c>
      <c r="IU13" s="54">
        <v>0</v>
      </c>
      <c r="IV13" s="302">
        <v>0</v>
      </c>
      <c r="IW13" s="26">
        <v>0</v>
      </c>
      <c r="IX13" s="30">
        <v>0</v>
      </c>
      <c r="IY13" s="40">
        <v>0</v>
      </c>
      <c r="IZ13" s="289">
        <f t="shared" si="18"/>
        <v>4.5454545454545459</v>
      </c>
      <c r="JA13" s="290">
        <f t="shared" si="19"/>
        <v>3.5714285714285712</v>
      </c>
      <c r="JB13" s="291">
        <f t="shared" si="20"/>
        <v>90.972222222222214</v>
      </c>
      <c r="JC13" s="297">
        <f t="shared" si="21"/>
        <v>66.666666666666657</v>
      </c>
      <c r="JD13" s="298">
        <v>154</v>
      </c>
      <c r="JE13" s="52">
        <v>28</v>
      </c>
      <c r="JF13" s="52">
        <v>7</v>
      </c>
      <c r="JG13" s="52">
        <v>1</v>
      </c>
      <c r="JH13" s="52">
        <v>131</v>
      </c>
      <c r="JI13" s="52">
        <v>18</v>
      </c>
      <c r="JJ13" s="52">
        <v>3</v>
      </c>
      <c r="JK13" s="30">
        <v>0</v>
      </c>
      <c r="JL13" s="52">
        <v>8</v>
      </c>
      <c r="JM13" s="52">
        <v>6</v>
      </c>
      <c r="JN13" s="299">
        <v>5</v>
      </c>
      <c r="JO13" s="26">
        <v>3</v>
      </c>
      <c r="JP13" s="30">
        <v>0</v>
      </c>
      <c r="JQ13" s="40">
        <v>0</v>
      </c>
      <c r="JR13" s="289">
        <f t="shared" si="22"/>
        <v>2.112676056338028</v>
      </c>
      <c r="JS13" s="290">
        <f t="shared" si="23"/>
        <v>0</v>
      </c>
      <c r="JT13" s="291">
        <f t="shared" si="24"/>
        <v>96.992481203007515</v>
      </c>
      <c r="JU13" s="297">
        <f t="shared" si="25"/>
        <v>100</v>
      </c>
      <c r="JV13" s="298">
        <v>142</v>
      </c>
      <c r="JW13" s="52">
        <v>2</v>
      </c>
      <c r="JX13" s="52">
        <v>3</v>
      </c>
      <c r="JY13" s="52">
        <v>0</v>
      </c>
      <c r="JZ13" s="52">
        <v>129</v>
      </c>
      <c r="KA13" s="52">
        <v>2</v>
      </c>
      <c r="KB13" s="52">
        <v>6</v>
      </c>
      <c r="KC13" s="30">
        <v>0</v>
      </c>
      <c r="KD13" s="52">
        <v>1</v>
      </c>
      <c r="KE13" s="52">
        <v>0</v>
      </c>
      <c r="KF13" s="299">
        <v>3</v>
      </c>
      <c r="KG13" s="26">
        <v>0</v>
      </c>
      <c r="KH13" s="30">
        <v>0</v>
      </c>
      <c r="KI13" s="40">
        <v>0</v>
      </c>
      <c r="KJ13" s="289">
        <f t="shared" si="26"/>
        <v>22.164948453608247</v>
      </c>
      <c r="KK13" s="290">
        <f t="shared" si="27"/>
        <v>9.0909090909090917</v>
      </c>
      <c r="KL13" s="291">
        <f t="shared" si="28"/>
        <v>97.666666666666671</v>
      </c>
      <c r="KM13" s="297">
        <f t="shared" si="29"/>
        <v>95</v>
      </c>
      <c r="KN13" s="298">
        <v>388</v>
      </c>
      <c r="KO13" s="52">
        <v>44</v>
      </c>
      <c r="KP13" s="52">
        <v>86</v>
      </c>
      <c r="KQ13" s="52">
        <v>4</v>
      </c>
      <c r="KR13" s="52">
        <v>293</v>
      </c>
      <c r="KS13" s="52">
        <v>38</v>
      </c>
      <c r="KT13" s="52">
        <v>2</v>
      </c>
      <c r="KU13" s="30">
        <v>0</v>
      </c>
      <c r="KV13" s="52">
        <v>3</v>
      </c>
      <c r="KW13" s="52">
        <v>1</v>
      </c>
      <c r="KX13" s="299">
        <v>4</v>
      </c>
      <c r="KY13" s="26">
        <v>1</v>
      </c>
      <c r="KZ13" s="30">
        <v>0</v>
      </c>
      <c r="LA13" s="40">
        <v>0</v>
      </c>
      <c r="LB13" s="289">
        <f t="shared" si="36"/>
        <v>4.8780487804878048</v>
      </c>
      <c r="LC13" s="290">
        <f t="shared" si="40"/>
        <v>0</v>
      </c>
      <c r="LD13" s="291">
        <f t="shared" si="37"/>
        <v>91.780821917808225</v>
      </c>
      <c r="LE13" s="297">
        <f t="shared" si="41"/>
        <v>66.666666666666657</v>
      </c>
      <c r="LF13" s="298">
        <v>82</v>
      </c>
      <c r="LG13" s="52">
        <v>3</v>
      </c>
      <c r="LH13" s="52">
        <v>4</v>
      </c>
      <c r="LI13" s="52">
        <v>0</v>
      </c>
      <c r="LJ13" s="52">
        <v>67</v>
      </c>
      <c r="LK13" s="52">
        <v>2</v>
      </c>
      <c r="LL13" s="52">
        <v>5</v>
      </c>
      <c r="LM13" s="30">
        <v>0</v>
      </c>
      <c r="LN13" s="52">
        <v>3</v>
      </c>
      <c r="LO13" s="52">
        <v>1</v>
      </c>
      <c r="LP13" s="299">
        <v>3</v>
      </c>
      <c r="LQ13" s="26">
        <v>0</v>
      </c>
      <c r="LR13" s="30">
        <v>0</v>
      </c>
      <c r="LS13" s="40">
        <v>0</v>
      </c>
      <c r="LT13" s="289">
        <f t="shared" si="30"/>
        <v>10</v>
      </c>
      <c r="LU13" s="290">
        <f>MA13/LY13*100</f>
        <v>0</v>
      </c>
      <c r="LV13" s="291">
        <f t="shared" si="31"/>
        <v>77.777777777777786</v>
      </c>
      <c r="LW13" s="297">
        <f>MC13/(LY13-MA13-ME13)*100</f>
        <v>0</v>
      </c>
      <c r="LX13" s="298">
        <v>10</v>
      </c>
      <c r="LY13" s="52">
        <v>1</v>
      </c>
      <c r="LZ13" s="52">
        <v>1</v>
      </c>
      <c r="MA13" s="52">
        <v>0</v>
      </c>
      <c r="MB13" s="52">
        <v>7</v>
      </c>
      <c r="MC13" s="52">
        <v>0</v>
      </c>
      <c r="MD13" s="52">
        <v>0</v>
      </c>
      <c r="ME13" s="30">
        <v>0</v>
      </c>
      <c r="MF13" s="52">
        <v>2</v>
      </c>
      <c r="MG13" s="52">
        <v>1</v>
      </c>
      <c r="MH13" s="299">
        <v>0</v>
      </c>
      <c r="MI13" s="26">
        <v>0</v>
      </c>
      <c r="MJ13" s="30">
        <v>0</v>
      </c>
      <c r="MK13" s="40">
        <v>0</v>
      </c>
      <c r="ML13" s="289">
        <f t="shared" si="32"/>
        <v>0</v>
      </c>
      <c r="MM13" s="290">
        <f t="shared" si="38"/>
        <v>0</v>
      </c>
      <c r="MN13" s="291">
        <f t="shared" si="33"/>
        <v>92.668621700879754</v>
      </c>
      <c r="MO13" s="297">
        <f t="shared" si="39"/>
        <v>85.365853658536579</v>
      </c>
      <c r="MP13" s="298">
        <v>341</v>
      </c>
      <c r="MQ13" s="52">
        <v>82</v>
      </c>
      <c r="MR13" s="52">
        <v>0</v>
      </c>
      <c r="MS13" s="52">
        <v>0</v>
      </c>
      <c r="MT13" s="52">
        <v>316</v>
      </c>
      <c r="MU13" s="52">
        <v>70</v>
      </c>
      <c r="MV13" s="52">
        <v>0</v>
      </c>
      <c r="MW13" s="30">
        <v>0</v>
      </c>
      <c r="MX13" s="52">
        <v>8</v>
      </c>
      <c r="MY13" s="52">
        <v>7</v>
      </c>
      <c r="MZ13" s="299">
        <v>17</v>
      </c>
      <c r="NA13" s="26">
        <v>5</v>
      </c>
      <c r="NB13" s="30">
        <v>0</v>
      </c>
      <c r="NC13" s="40">
        <v>0</v>
      </c>
    </row>
    <row r="14" spans="1:367" s="1" customFormat="1" x14ac:dyDescent="0.3">
      <c r="A14" s="285" t="s">
        <v>124</v>
      </c>
      <c r="B14" s="286">
        <v>0</v>
      </c>
      <c r="C14" s="54">
        <v>0</v>
      </c>
      <c r="D14" s="287">
        <v>0</v>
      </c>
      <c r="E14" s="54">
        <v>0</v>
      </c>
      <c r="F14" s="288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0</v>
      </c>
      <c r="Y14" s="197">
        <v>0</v>
      </c>
      <c r="Z14" s="287">
        <v>0</v>
      </c>
      <c r="AA14" s="54">
        <v>0</v>
      </c>
      <c r="AB14" s="287">
        <v>0</v>
      </c>
      <c r="AC14" s="54">
        <v>0</v>
      </c>
      <c r="AD14" s="288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54">
        <v>0</v>
      </c>
      <c r="AP14" s="54">
        <v>0</v>
      </c>
      <c r="AQ14" s="54">
        <v>0</v>
      </c>
      <c r="AR14" s="54">
        <v>0</v>
      </c>
      <c r="AS14" s="54">
        <v>0</v>
      </c>
      <c r="AT14" s="54">
        <v>0</v>
      </c>
      <c r="AU14" s="54">
        <v>0</v>
      </c>
      <c r="AV14" s="54">
        <v>0</v>
      </c>
      <c r="AW14" s="197">
        <v>0</v>
      </c>
      <c r="AX14" s="287">
        <v>0</v>
      </c>
      <c r="AY14" s="54">
        <v>0</v>
      </c>
      <c r="AZ14" s="287">
        <v>0</v>
      </c>
      <c r="BA14" s="54">
        <v>0</v>
      </c>
      <c r="BB14" s="288">
        <v>0</v>
      </c>
      <c r="BC14" s="54">
        <v>0</v>
      </c>
      <c r="BD14" s="54">
        <v>0</v>
      </c>
      <c r="BE14" s="54">
        <v>0</v>
      </c>
      <c r="BF14" s="54">
        <v>0</v>
      </c>
      <c r="BG14" s="54">
        <v>0</v>
      </c>
      <c r="BH14" s="54">
        <v>0</v>
      </c>
      <c r="BI14" s="54">
        <v>0</v>
      </c>
      <c r="BJ14" s="54">
        <v>0</v>
      </c>
      <c r="BK14" s="54">
        <v>0</v>
      </c>
      <c r="BL14" s="54">
        <v>0</v>
      </c>
      <c r="BM14" s="54">
        <v>0</v>
      </c>
      <c r="BN14" s="54">
        <v>0</v>
      </c>
      <c r="BO14" s="54">
        <v>0</v>
      </c>
      <c r="BP14" s="54">
        <v>0</v>
      </c>
      <c r="BQ14" s="54">
        <v>0</v>
      </c>
      <c r="BR14" s="54">
        <v>0</v>
      </c>
      <c r="BS14" s="54">
        <v>0</v>
      </c>
      <c r="BT14" s="54">
        <v>0</v>
      </c>
      <c r="BU14" s="197">
        <v>0</v>
      </c>
      <c r="BV14" s="287">
        <v>0</v>
      </c>
      <c r="BW14" s="54">
        <v>0</v>
      </c>
      <c r="BX14" s="287">
        <v>0</v>
      </c>
      <c r="BY14" s="54">
        <v>0</v>
      </c>
      <c r="BZ14" s="288">
        <v>0</v>
      </c>
      <c r="CA14" s="54">
        <v>0</v>
      </c>
      <c r="CB14" s="54">
        <v>0</v>
      </c>
      <c r="CC14" s="54">
        <v>0</v>
      </c>
      <c r="CD14" s="54">
        <v>0</v>
      </c>
      <c r="CE14" s="54">
        <v>0</v>
      </c>
      <c r="CF14" s="54">
        <v>0</v>
      </c>
      <c r="CG14" s="54">
        <v>0</v>
      </c>
      <c r="CH14" s="54">
        <v>0</v>
      </c>
      <c r="CI14" s="54">
        <v>0</v>
      </c>
      <c r="CJ14" s="54">
        <v>0</v>
      </c>
      <c r="CK14" s="54">
        <v>0</v>
      </c>
      <c r="CL14" s="54">
        <v>0</v>
      </c>
      <c r="CM14" s="54">
        <v>0</v>
      </c>
      <c r="CN14" s="54">
        <v>0</v>
      </c>
      <c r="CO14" s="54">
        <v>0</v>
      </c>
      <c r="CP14" s="54">
        <v>0</v>
      </c>
      <c r="CQ14" s="54">
        <v>0</v>
      </c>
      <c r="CR14" s="54">
        <v>0</v>
      </c>
      <c r="CS14" s="197">
        <v>0</v>
      </c>
      <c r="CT14" s="287">
        <v>0</v>
      </c>
      <c r="CU14" s="54">
        <v>0</v>
      </c>
      <c r="CV14" s="287">
        <v>0</v>
      </c>
      <c r="CW14" s="54">
        <v>0</v>
      </c>
      <c r="CX14" s="288">
        <v>0</v>
      </c>
      <c r="CY14" s="54">
        <v>0</v>
      </c>
      <c r="CZ14" s="54">
        <v>0</v>
      </c>
      <c r="DA14" s="54">
        <v>0</v>
      </c>
      <c r="DB14" s="54">
        <v>0</v>
      </c>
      <c r="DC14" s="54">
        <v>0</v>
      </c>
      <c r="DD14" s="54">
        <v>0</v>
      </c>
      <c r="DE14" s="54">
        <v>0</v>
      </c>
      <c r="DF14" s="54">
        <v>0</v>
      </c>
      <c r="DG14" s="54">
        <v>0</v>
      </c>
      <c r="DH14" s="54">
        <v>0</v>
      </c>
      <c r="DI14" s="54">
        <v>0</v>
      </c>
      <c r="DJ14" s="54">
        <v>0</v>
      </c>
      <c r="DK14" s="54">
        <v>0</v>
      </c>
      <c r="DL14" s="54">
        <v>0</v>
      </c>
      <c r="DM14" s="54">
        <v>0</v>
      </c>
      <c r="DN14" s="54">
        <v>0</v>
      </c>
      <c r="DO14" s="54">
        <v>0</v>
      </c>
      <c r="DP14" s="54">
        <v>0</v>
      </c>
      <c r="DQ14" s="197">
        <v>0</v>
      </c>
      <c r="DR14" s="287">
        <v>0</v>
      </c>
      <c r="DS14" s="54">
        <v>0</v>
      </c>
      <c r="DT14" s="287">
        <v>0</v>
      </c>
      <c r="DU14" s="54">
        <v>0</v>
      </c>
      <c r="DV14" s="288">
        <v>0</v>
      </c>
      <c r="DW14" s="54">
        <v>0</v>
      </c>
      <c r="DX14" s="54">
        <v>0</v>
      </c>
      <c r="DY14" s="54">
        <v>0</v>
      </c>
      <c r="DZ14" s="54">
        <v>0</v>
      </c>
      <c r="EA14" s="54">
        <v>0</v>
      </c>
      <c r="EB14" s="54">
        <v>0</v>
      </c>
      <c r="EC14" s="54">
        <v>0</v>
      </c>
      <c r="ED14" s="54">
        <v>0</v>
      </c>
      <c r="EE14" s="54">
        <v>0</v>
      </c>
      <c r="EF14" s="54">
        <v>0</v>
      </c>
      <c r="EG14" s="54">
        <v>0</v>
      </c>
      <c r="EH14" s="54">
        <v>0</v>
      </c>
      <c r="EI14" s="54">
        <v>0</v>
      </c>
      <c r="EJ14" s="54">
        <v>0</v>
      </c>
      <c r="EK14" s="54">
        <v>0</v>
      </c>
      <c r="EL14" s="54">
        <v>0</v>
      </c>
      <c r="EM14" s="54">
        <v>0</v>
      </c>
      <c r="EN14" s="54">
        <v>0</v>
      </c>
      <c r="EO14" s="197">
        <v>0</v>
      </c>
      <c r="EP14" s="287">
        <v>0</v>
      </c>
      <c r="EQ14" s="54">
        <v>0</v>
      </c>
      <c r="ER14" s="287">
        <v>0</v>
      </c>
      <c r="ES14" s="54">
        <v>0</v>
      </c>
      <c r="ET14" s="288">
        <v>0</v>
      </c>
      <c r="EU14" s="54">
        <v>0</v>
      </c>
      <c r="EV14" s="54">
        <v>0</v>
      </c>
      <c r="EW14" s="54">
        <v>0</v>
      </c>
      <c r="EX14" s="54">
        <v>0</v>
      </c>
      <c r="EY14" s="54">
        <v>0</v>
      </c>
      <c r="EZ14" s="54">
        <v>0</v>
      </c>
      <c r="FA14" s="54">
        <v>0</v>
      </c>
      <c r="FB14" s="54">
        <v>0</v>
      </c>
      <c r="FC14" s="54">
        <v>0</v>
      </c>
      <c r="FD14" s="54">
        <v>0</v>
      </c>
      <c r="FE14" s="54">
        <v>0</v>
      </c>
      <c r="FF14" s="54">
        <v>0</v>
      </c>
      <c r="FG14" s="54">
        <v>0</v>
      </c>
      <c r="FH14" s="54">
        <v>0</v>
      </c>
      <c r="FI14" s="54">
        <v>0</v>
      </c>
      <c r="FJ14" s="54">
        <v>0</v>
      </c>
      <c r="FK14" s="54">
        <v>0</v>
      </c>
      <c r="FL14" s="54">
        <v>0</v>
      </c>
      <c r="FM14" s="197">
        <v>0</v>
      </c>
      <c r="FN14" s="289">
        <f t="shared" si="0"/>
        <v>2.4193548387096775</v>
      </c>
      <c r="FO14" s="290">
        <f t="shared" si="1"/>
        <v>3.0303030303030303</v>
      </c>
      <c r="FP14" s="291">
        <f t="shared" si="2"/>
        <v>78.512396694214885</v>
      </c>
      <c r="FQ14" s="292">
        <f t="shared" si="3"/>
        <v>46.875</v>
      </c>
      <c r="FR14" s="293">
        <v>124</v>
      </c>
      <c r="FS14" s="53">
        <v>33</v>
      </c>
      <c r="FT14" s="53">
        <v>3</v>
      </c>
      <c r="FU14" s="53">
        <v>1</v>
      </c>
      <c r="FV14" s="53">
        <v>95</v>
      </c>
      <c r="FW14" s="53">
        <v>15</v>
      </c>
      <c r="FX14" s="54">
        <v>0</v>
      </c>
      <c r="FY14" s="54">
        <v>0</v>
      </c>
      <c r="FZ14" s="53">
        <v>15</v>
      </c>
      <c r="GA14" s="53">
        <v>14</v>
      </c>
      <c r="GB14" s="53">
        <v>11</v>
      </c>
      <c r="GC14" s="53">
        <v>3</v>
      </c>
      <c r="GD14" s="54">
        <v>0</v>
      </c>
      <c r="GE14" s="197">
        <v>0</v>
      </c>
      <c r="GF14" s="294">
        <f t="shared" si="4"/>
        <v>0</v>
      </c>
      <c r="GG14" s="290">
        <f t="shared" si="5"/>
        <v>0</v>
      </c>
      <c r="GH14" s="291">
        <f t="shared" si="6"/>
        <v>78.82352941176471</v>
      </c>
      <c r="GI14" s="292">
        <f t="shared" si="7"/>
        <v>72.881355932203391</v>
      </c>
      <c r="GJ14" s="293">
        <v>85</v>
      </c>
      <c r="GK14" s="53">
        <v>59</v>
      </c>
      <c r="GL14" s="54">
        <v>0</v>
      </c>
      <c r="GM14" s="54">
        <v>0</v>
      </c>
      <c r="GN14" s="53">
        <v>67</v>
      </c>
      <c r="GO14" s="53">
        <v>43</v>
      </c>
      <c r="GP14" s="54">
        <v>0</v>
      </c>
      <c r="GQ14" s="54">
        <v>0</v>
      </c>
      <c r="GR14" s="53">
        <v>14</v>
      </c>
      <c r="GS14" s="53">
        <v>13</v>
      </c>
      <c r="GT14" s="53">
        <v>4</v>
      </c>
      <c r="GU14" s="53">
        <v>3</v>
      </c>
      <c r="GV14" s="54">
        <v>0</v>
      </c>
      <c r="GW14" s="197">
        <v>0</v>
      </c>
      <c r="GX14" s="294">
        <f t="shared" si="8"/>
        <v>3.5087719298245612</v>
      </c>
      <c r="GY14" s="290">
        <f t="shared" si="9"/>
        <v>11.538461538461538</v>
      </c>
      <c r="GZ14" s="291">
        <f t="shared" si="10"/>
        <v>85.981308411214954</v>
      </c>
      <c r="HA14" s="292">
        <f t="shared" si="11"/>
        <v>69.565217391304344</v>
      </c>
      <c r="HB14" s="295">
        <v>114</v>
      </c>
      <c r="HC14" s="56">
        <v>26</v>
      </c>
      <c r="HD14" s="56">
        <v>4</v>
      </c>
      <c r="HE14" s="56">
        <v>3</v>
      </c>
      <c r="HF14" s="56">
        <v>92</v>
      </c>
      <c r="HG14" s="56">
        <v>16</v>
      </c>
      <c r="HH14" s="56">
        <v>3</v>
      </c>
      <c r="HI14" s="54">
        <v>0</v>
      </c>
      <c r="HJ14" s="56">
        <v>7</v>
      </c>
      <c r="HK14" s="56">
        <v>6</v>
      </c>
      <c r="HL14" s="56">
        <v>8</v>
      </c>
      <c r="HM14" s="56">
        <v>1</v>
      </c>
      <c r="HN14" s="54">
        <v>0</v>
      </c>
      <c r="HO14" s="197">
        <v>0</v>
      </c>
      <c r="HP14" s="294">
        <f t="shared" si="12"/>
        <v>0.35714285714285715</v>
      </c>
      <c r="HQ14" s="290">
        <f t="shared" si="13"/>
        <v>6.8965517241379306</v>
      </c>
      <c r="HR14" s="291">
        <f t="shared" si="14"/>
        <v>89.461077844311376</v>
      </c>
      <c r="HS14" s="292">
        <f t="shared" si="15"/>
        <v>55.555555555555557</v>
      </c>
      <c r="HT14" s="295">
        <v>840</v>
      </c>
      <c r="HU14" s="56">
        <v>29</v>
      </c>
      <c r="HV14" s="56">
        <v>3</v>
      </c>
      <c r="HW14" s="56">
        <v>2</v>
      </c>
      <c r="HX14" s="56">
        <v>747</v>
      </c>
      <c r="HY14" s="56">
        <v>15</v>
      </c>
      <c r="HZ14" s="56">
        <v>2</v>
      </c>
      <c r="IA14" s="54">
        <v>0</v>
      </c>
      <c r="IB14" s="56">
        <v>46</v>
      </c>
      <c r="IC14" s="56">
        <v>10</v>
      </c>
      <c r="ID14" s="56">
        <v>42</v>
      </c>
      <c r="IE14" s="56">
        <v>2</v>
      </c>
      <c r="IF14" s="54">
        <v>0</v>
      </c>
      <c r="IG14" s="197">
        <v>0</v>
      </c>
      <c r="IH14" s="289">
        <f t="shared" si="16"/>
        <v>0</v>
      </c>
      <c r="II14" s="290">
        <f t="shared" si="34"/>
        <v>0</v>
      </c>
      <c r="IJ14" s="291">
        <f t="shared" si="17"/>
        <v>100</v>
      </c>
      <c r="IK14" s="292">
        <f t="shared" si="35"/>
        <v>100</v>
      </c>
      <c r="IL14" s="295">
        <v>26</v>
      </c>
      <c r="IM14" s="56">
        <v>5</v>
      </c>
      <c r="IN14" s="54">
        <v>0</v>
      </c>
      <c r="IO14" s="54">
        <v>0</v>
      </c>
      <c r="IP14" s="56">
        <v>26</v>
      </c>
      <c r="IQ14" s="56">
        <v>5</v>
      </c>
      <c r="IR14" s="54">
        <v>0</v>
      </c>
      <c r="IS14" s="54">
        <v>0</v>
      </c>
      <c r="IT14" s="54">
        <v>0</v>
      </c>
      <c r="IU14" s="54">
        <v>0</v>
      </c>
      <c r="IV14" s="302">
        <v>0</v>
      </c>
      <c r="IW14" s="26">
        <v>0</v>
      </c>
      <c r="IX14" s="30">
        <v>0</v>
      </c>
      <c r="IY14" s="40">
        <v>0</v>
      </c>
      <c r="IZ14" s="289">
        <f t="shared" si="18"/>
        <v>4.2553191489361701</v>
      </c>
      <c r="JA14" s="290">
        <f t="shared" si="19"/>
        <v>0</v>
      </c>
      <c r="JB14" s="291">
        <f t="shared" si="20"/>
        <v>78.94736842105263</v>
      </c>
      <c r="JC14" s="297">
        <f t="shared" si="21"/>
        <v>63.04347826086957</v>
      </c>
      <c r="JD14" s="298">
        <v>141</v>
      </c>
      <c r="JE14" s="52">
        <v>46</v>
      </c>
      <c r="JF14" s="52">
        <v>6</v>
      </c>
      <c r="JG14" s="52">
        <v>0</v>
      </c>
      <c r="JH14" s="52">
        <v>105</v>
      </c>
      <c r="JI14" s="52">
        <v>29</v>
      </c>
      <c r="JJ14" s="52">
        <v>2</v>
      </c>
      <c r="JK14" s="30">
        <v>0</v>
      </c>
      <c r="JL14" s="52">
        <v>14</v>
      </c>
      <c r="JM14" s="52">
        <v>13</v>
      </c>
      <c r="JN14" s="299">
        <v>14</v>
      </c>
      <c r="JO14" s="26">
        <v>4</v>
      </c>
      <c r="JP14" s="30">
        <v>0</v>
      </c>
      <c r="JQ14" s="40">
        <v>0</v>
      </c>
      <c r="JR14" s="289">
        <f t="shared" si="22"/>
        <v>7.1823204419889501</v>
      </c>
      <c r="JS14" s="290">
        <f t="shared" si="23"/>
        <v>0</v>
      </c>
      <c r="JT14" s="291">
        <f t="shared" si="24"/>
        <v>94.578313253012041</v>
      </c>
      <c r="JU14" s="297">
        <f t="shared" si="25"/>
        <v>100</v>
      </c>
      <c r="JV14" s="298">
        <v>181</v>
      </c>
      <c r="JW14" s="52">
        <v>3</v>
      </c>
      <c r="JX14" s="52">
        <v>13</v>
      </c>
      <c r="JY14" s="52">
        <v>0</v>
      </c>
      <c r="JZ14" s="52">
        <v>157</v>
      </c>
      <c r="KA14" s="52">
        <v>3</v>
      </c>
      <c r="KB14" s="52">
        <v>2</v>
      </c>
      <c r="KC14" s="30">
        <v>0</v>
      </c>
      <c r="KD14" s="52">
        <v>2</v>
      </c>
      <c r="KE14" s="52">
        <v>0</v>
      </c>
      <c r="KF14" s="299">
        <v>7</v>
      </c>
      <c r="KG14" s="26">
        <v>0</v>
      </c>
      <c r="KH14" s="30">
        <v>0</v>
      </c>
      <c r="KI14" s="40">
        <v>0</v>
      </c>
      <c r="KJ14" s="289">
        <f t="shared" si="26"/>
        <v>23.589743589743588</v>
      </c>
      <c r="KK14" s="290">
        <f t="shared" si="27"/>
        <v>6.666666666666667</v>
      </c>
      <c r="KL14" s="291">
        <f t="shared" si="28"/>
        <v>94.197952218430032</v>
      </c>
      <c r="KM14" s="297">
        <f t="shared" si="29"/>
        <v>83.928571428571431</v>
      </c>
      <c r="KN14" s="298">
        <v>390</v>
      </c>
      <c r="KO14" s="52">
        <v>60</v>
      </c>
      <c r="KP14" s="52">
        <v>92</v>
      </c>
      <c r="KQ14" s="52">
        <v>4</v>
      </c>
      <c r="KR14" s="52">
        <v>276</v>
      </c>
      <c r="KS14" s="52">
        <v>47</v>
      </c>
      <c r="KT14" s="52">
        <v>5</v>
      </c>
      <c r="KU14" s="30">
        <v>0</v>
      </c>
      <c r="KV14" s="52">
        <v>9</v>
      </c>
      <c r="KW14" s="52">
        <v>8</v>
      </c>
      <c r="KX14" s="299">
        <v>8</v>
      </c>
      <c r="KY14" s="26">
        <v>1</v>
      </c>
      <c r="KZ14" s="30">
        <v>0</v>
      </c>
      <c r="LA14" s="40">
        <v>0</v>
      </c>
      <c r="LB14" s="289">
        <f t="shared" si="36"/>
        <v>4.6728971962616823</v>
      </c>
      <c r="LC14" s="290">
        <f t="shared" si="40"/>
        <v>0</v>
      </c>
      <c r="LD14" s="291">
        <f t="shared" si="37"/>
        <v>83.168316831683171</v>
      </c>
      <c r="LE14" s="297">
        <f t="shared" si="41"/>
        <v>60</v>
      </c>
      <c r="LF14" s="298">
        <v>107</v>
      </c>
      <c r="LG14" s="52">
        <v>5</v>
      </c>
      <c r="LH14" s="52">
        <v>5</v>
      </c>
      <c r="LI14" s="52">
        <v>0</v>
      </c>
      <c r="LJ14" s="52">
        <v>84</v>
      </c>
      <c r="LK14" s="52">
        <v>3</v>
      </c>
      <c r="LL14" s="52">
        <v>1</v>
      </c>
      <c r="LM14" s="30">
        <v>0</v>
      </c>
      <c r="LN14" s="52">
        <v>6</v>
      </c>
      <c r="LO14" s="52">
        <v>2</v>
      </c>
      <c r="LP14" s="299">
        <v>11</v>
      </c>
      <c r="LQ14" s="26">
        <v>0</v>
      </c>
      <c r="LR14" s="30">
        <v>0</v>
      </c>
      <c r="LS14" s="40">
        <v>0</v>
      </c>
      <c r="LT14" s="289">
        <f t="shared" si="30"/>
        <v>0</v>
      </c>
      <c r="LU14" s="290">
        <f>MA14/LY14*100</f>
        <v>0</v>
      </c>
      <c r="LV14" s="291">
        <f t="shared" si="31"/>
        <v>92.857142857142861</v>
      </c>
      <c r="LW14" s="297">
        <f>MC14/(LY14-MA14-ME14)*100</f>
        <v>100</v>
      </c>
      <c r="LX14" s="298">
        <v>14</v>
      </c>
      <c r="LY14" s="52">
        <v>1</v>
      </c>
      <c r="LZ14" s="52">
        <v>0</v>
      </c>
      <c r="MA14" s="52">
        <v>0</v>
      </c>
      <c r="MB14" s="52">
        <v>13</v>
      </c>
      <c r="MC14" s="52">
        <v>1</v>
      </c>
      <c r="MD14" s="52">
        <v>0</v>
      </c>
      <c r="ME14" s="30">
        <v>0</v>
      </c>
      <c r="MF14" s="52">
        <v>0</v>
      </c>
      <c r="MG14" s="52">
        <v>0</v>
      </c>
      <c r="MH14" s="299">
        <v>1</v>
      </c>
      <c r="MI14" s="26">
        <v>0</v>
      </c>
      <c r="MJ14" s="30">
        <v>0</v>
      </c>
      <c r="MK14" s="40">
        <v>0</v>
      </c>
      <c r="ML14" s="289">
        <f t="shared" si="32"/>
        <v>0.22675736961451248</v>
      </c>
      <c r="MM14" s="290">
        <f t="shared" si="38"/>
        <v>0</v>
      </c>
      <c r="MN14" s="291">
        <f t="shared" si="33"/>
        <v>92.465753424657535</v>
      </c>
      <c r="MO14" s="297">
        <f t="shared" si="39"/>
        <v>77.165354330708652</v>
      </c>
      <c r="MP14" s="298">
        <v>441</v>
      </c>
      <c r="MQ14" s="52">
        <v>127</v>
      </c>
      <c r="MR14" s="52">
        <v>1</v>
      </c>
      <c r="MS14" s="52">
        <v>0</v>
      </c>
      <c r="MT14" s="52">
        <v>405</v>
      </c>
      <c r="MU14" s="52">
        <v>98</v>
      </c>
      <c r="MV14" s="52">
        <v>2</v>
      </c>
      <c r="MW14" s="30">
        <v>0</v>
      </c>
      <c r="MX14" s="52">
        <v>27</v>
      </c>
      <c r="MY14" s="52">
        <v>27</v>
      </c>
      <c r="MZ14" s="299">
        <v>6</v>
      </c>
      <c r="NA14" s="26">
        <v>2</v>
      </c>
      <c r="NB14" s="30">
        <v>0</v>
      </c>
      <c r="NC14" s="40">
        <v>0</v>
      </c>
    </row>
    <row r="15" spans="1:367" s="1" customFormat="1" x14ac:dyDescent="0.3">
      <c r="A15" s="285" t="s">
        <v>123</v>
      </c>
      <c r="B15" s="286">
        <v>0</v>
      </c>
      <c r="C15" s="54">
        <v>0</v>
      </c>
      <c r="D15" s="287">
        <v>0</v>
      </c>
      <c r="E15" s="54">
        <v>0</v>
      </c>
      <c r="F15" s="288">
        <v>0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197">
        <v>0</v>
      </c>
      <c r="Z15" s="287">
        <v>0</v>
      </c>
      <c r="AA15" s="54">
        <v>0</v>
      </c>
      <c r="AB15" s="287">
        <v>0</v>
      </c>
      <c r="AC15" s="54">
        <v>0</v>
      </c>
      <c r="AD15" s="288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0</v>
      </c>
      <c r="AQ15" s="54">
        <v>0</v>
      </c>
      <c r="AR15" s="54">
        <v>0</v>
      </c>
      <c r="AS15" s="54">
        <v>0</v>
      </c>
      <c r="AT15" s="54">
        <v>0</v>
      </c>
      <c r="AU15" s="54">
        <v>0</v>
      </c>
      <c r="AV15" s="54">
        <v>0</v>
      </c>
      <c r="AW15" s="197">
        <v>0</v>
      </c>
      <c r="AX15" s="287">
        <v>0</v>
      </c>
      <c r="AY15" s="54">
        <v>0</v>
      </c>
      <c r="AZ15" s="287">
        <v>0</v>
      </c>
      <c r="BA15" s="54">
        <v>0</v>
      </c>
      <c r="BB15" s="288">
        <v>0</v>
      </c>
      <c r="BC15" s="54">
        <v>0</v>
      </c>
      <c r="BD15" s="54">
        <v>0</v>
      </c>
      <c r="BE15" s="54">
        <v>0</v>
      </c>
      <c r="BF15" s="54">
        <v>0</v>
      </c>
      <c r="BG15" s="54">
        <v>0</v>
      </c>
      <c r="BH15" s="54">
        <v>0</v>
      </c>
      <c r="BI15" s="54">
        <v>0</v>
      </c>
      <c r="BJ15" s="54">
        <v>0</v>
      </c>
      <c r="BK15" s="54">
        <v>0</v>
      </c>
      <c r="BL15" s="54">
        <v>0</v>
      </c>
      <c r="BM15" s="54">
        <v>0</v>
      </c>
      <c r="BN15" s="54">
        <v>0</v>
      </c>
      <c r="BO15" s="54">
        <v>0</v>
      </c>
      <c r="BP15" s="54">
        <v>0</v>
      </c>
      <c r="BQ15" s="54">
        <v>0</v>
      </c>
      <c r="BR15" s="54">
        <v>0</v>
      </c>
      <c r="BS15" s="54">
        <v>0</v>
      </c>
      <c r="BT15" s="54">
        <v>0</v>
      </c>
      <c r="BU15" s="197">
        <v>0</v>
      </c>
      <c r="BV15" s="287">
        <v>0</v>
      </c>
      <c r="BW15" s="54">
        <v>0</v>
      </c>
      <c r="BX15" s="287">
        <v>0</v>
      </c>
      <c r="BY15" s="54">
        <v>0</v>
      </c>
      <c r="BZ15" s="288">
        <v>0</v>
      </c>
      <c r="CA15" s="54">
        <v>0</v>
      </c>
      <c r="CB15" s="54">
        <v>0</v>
      </c>
      <c r="CC15" s="54">
        <v>0</v>
      </c>
      <c r="CD15" s="54">
        <v>0</v>
      </c>
      <c r="CE15" s="54">
        <v>0</v>
      </c>
      <c r="CF15" s="54">
        <v>0</v>
      </c>
      <c r="CG15" s="54">
        <v>0</v>
      </c>
      <c r="CH15" s="54">
        <v>0</v>
      </c>
      <c r="CI15" s="54">
        <v>0</v>
      </c>
      <c r="CJ15" s="54">
        <v>0</v>
      </c>
      <c r="CK15" s="54">
        <v>0</v>
      </c>
      <c r="CL15" s="54">
        <v>0</v>
      </c>
      <c r="CM15" s="54">
        <v>0</v>
      </c>
      <c r="CN15" s="54">
        <v>0</v>
      </c>
      <c r="CO15" s="54">
        <v>0</v>
      </c>
      <c r="CP15" s="54">
        <v>0</v>
      </c>
      <c r="CQ15" s="54">
        <v>0</v>
      </c>
      <c r="CR15" s="54">
        <v>0</v>
      </c>
      <c r="CS15" s="197">
        <v>0</v>
      </c>
      <c r="CT15" s="287">
        <v>0</v>
      </c>
      <c r="CU15" s="54">
        <v>0</v>
      </c>
      <c r="CV15" s="287">
        <v>0</v>
      </c>
      <c r="CW15" s="54">
        <v>0</v>
      </c>
      <c r="CX15" s="288">
        <v>0</v>
      </c>
      <c r="CY15" s="54">
        <v>0</v>
      </c>
      <c r="CZ15" s="54">
        <v>0</v>
      </c>
      <c r="DA15" s="54">
        <v>0</v>
      </c>
      <c r="DB15" s="54">
        <v>0</v>
      </c>
      <c r="DC15" s="54">
        <v>0</v>
      </c>
      <c r="DD15" s="54">
        <v>0</v>
      </c>
      <c r="DE15" s="54">
        <v>0</v>
      </c>
      <c r="DF15" s="54">
        <v>0</v>
      </c>
      <c r="DG15" s="54">
        <v>0</v>
      </c>
      <c r="DH15" s="54">
        <v>0</v>
      </c>
      <c r="DI15" s="54">
        <v>0</v>
      </c>
      <c r="DJ15" s="54">
        <v>0</v>
      </c>
      <c r="DK15" s="54">
        <v>0</v>
      </c>
      <c r="DL15" s="54">
        <v>0</v>
      </c>
      <c r="DM15" s="54">
        <v>0</v>
      </c>
      <c r="DN15" s="54">
        <v>0</v>
      </c>
      <c r="DO15" s="54">
        <v>0</v>
      </c>
      <c r="DP15" s="54">
        <v>0</v>
      </c>
      <c r="DQ15" s="197">
        <v>0</v>
      </c>
      <c r="DR15" s="287">
        <v>0</v>
      </c>
      <c r="DS15" s="54">
        <v>0</v>
      </c>
      <c r="DT15" s="287">
        <v>0</v>
      </c>
      <c r="DU15" s="54">
        <v>0</v>
      </c>
      <c r="DV15" s="288">
        <v>0</v>
      </c>
      <c r="DW15" s="54">
        <v>0</v>
      </c>
      <c r="DX15" s="54">
        <v>0</v>
      </c>
      <c r="DY15" s="54">
        <v>0</v>
      </c>
      <c r="DZ15" s="54">
        <v>0</v>
      </c>
      <c r="EA15" s="54">
        <v>0</v>
      </c>
      <c r="EB15" s="54">
        <v>0</v>
      </c>
      <c r="EC15" s="54">
        <v>0</v>
      </c>
      <c r="ED15" s="54">
        <v>0</v>
      </c>
      <c r="EE15" s="54">
        <v>0</v>
      </c>
      <c r="EF15" s="54">
        <v>0</v>
      </c>
      <c r="EG15" s="54">
        <v>0</v>
      </c>
      <c r="EH15" s="54">
        <v>0</v>
      </c>
      <c r="EI15" s="54">
        <v>0</v>
      </c>
      <c r="EJ15" s="54">
        <v>0</v>
      </c>
      <c r="EK15" s="54">
        <v>0</v>
      </c>
      <c r="EL15" s="54">
        <v>0</v>
      </c>
      <c r="EM15" s="54">
        <v>0</v>
      </c>
      <c r="EN15" s="54">
        <v>0</v>
      </c>
      <c r="EO15" s="197">
        <v>0</v>
      </c>
      <c r="EP15" s="287">
        <v>0</v>
      </c>
      <c r="EQ15" s="54">
        <v>0</v>
      </c>
      <c r="ER15" s="287">
        <v>0</v>
      </c>
      <c r="ES15" s="54">
        <v>0</v>
      </c>
      <c r="ET15" s="288">
        <v>0</v>
      </c>
      <c r="EU15" s="54">
        <v>0</v>
      </c>
      <c r="EV15" s="54">
        <v>0</v>
      </c>
      <c r="EW15" s="54">
        <v>0</v>
      </c>
      <c r="EX15" s="54">
        <v>0</v>
      </c>
      <c r="EY15" s="54">
        <v>0</v>
      </c>
      <c r="EZ15" s="54">
        <v>0</v>
      </c>
      <c r="FA15" s="54">
        <v>0</v>
      </c>
      <c r="FB15" s="54">
        <v>0</v>
      </c>
      <c r="FC15" s="54">
        <v>0</v>
      </c>
      <c r="FD15" s="54">
        <v>0</v>
      </c>
      <c r="FE15" s="54">
        <v>0</v>
      </c>
      <c r="FF15" s="54">
        <v>0</v>
      </c>
      <c r="FG15" s="54">
        <v>0</v>
      </c>
      <c r="FH15" s="54">
        <v>0</v>
      </c>
      <c r="FI15" s="54">
        <v>0</v>
      </c>
      <c r="FJ15" s="54">
        <v>0</v>
      </c>
      <c r="FK15" s="54">
        <v>0</v>
      </c>
      <c r="FL15" s="54">
        <v>0</v>
      </c>
      <c r="FM15" s="197">
        <v>0</v>
      </c>
      <c r="FN15" s="289">
        <f t="shared" si="0"/>
        <v>1.2765957446808509</v>
      </c>
      <c r="FO15" s="290">
        <f t="shared" si="1"/>
        <v>0</v>
      </c>
      <c r="FP15" s="291">
        <f t="shared" si="2"/>
        <v>45.217391304347828</v>
      </c>
      <c r="FQ15" s="292">
        <f t="shared" si="3"/>
        <v>36.781609195402297</v>
      </c>
      <c r="FR15" s="293">
        <v>235</v>
      </c>
      <c r="FS15" s="53">
        <v>87</v>
      </c>
      <c r="FT15" s="53">
        <v>3</v>
      </c>
      <c r="FU15" s="54">
        <v>0</v>
      </c>
      <c r="FV15" s="53">
        <v>104</v>
      </c>
      <c r="FW15" s="53">
        <v>32</v>
      </c>
      <c r="FX15" s="53">
        <v>2</v>
      </c>
      <c r="FY15" s="54">
        <v>0</v>
      </c>
      <c r="FZ15" s="53">
        <v>45</v>
      </c>
      <c r="GA15" s="53">
        <v>11</v>
      </c>
      <c r="GB15" s="53">
        <v>81</v>
      </c>
      <c r="GC15" s="53">
        <v>44</v>
      </c>
      <c r="GD15" s="54">
        <v>0</v>
      </c>
      <c r="GE15" s="197">
        <v>0</v>
      </c>
      <c r="GF15" s="294">
        <f t="shared" si="4"/>
        <v>2.7027027027027026</v>
      </c>
      <c r="GG15" s="290">
        <f t="shared" si="5"/>
        <v>4.7619047619047619</v>
      </c>
      <c r="GH15" s="291">
        <f t="shared" si="6"/>
        <v>88.732394366197184</v>
      </c>
      <c r="GI15" s="292">
        <f t="shared" si="7"/>
        <v>82.5</v>
      </c>
      <c r="GJ15" s="293">
        <v>74</v>
      </c>
      <c r="GK15" s="53">
        <v>42</v>
      </c>
      <c r="GL15" s="53">
        <v>2</v>
      </c>
      <c r="GM15" s="53">
        <v>2</v>
      </c>
      <c r="GN15" s="53">
        <v>63</v>
      </c>
      <c r="GO15" s="53">
        <v>33</v>
      </c>
      <c r="GP15" s="53">
        <v>1</v>
      </c>
      <c r="GQ15" s="54">
        <v>0</v>
      </c>
      <c r="GR15" s="53">
        <v>4</v>
      </c>
      <c r="GS15" s="53">
        <v>3</v>
      </c>
      <c r="GT15" s="53">
        <v>4</v>
      </c>
      <c r="GU15" s="53">
        <v>4</v>
      </c>
      <c r="GV15" s="54">
        <v>0</v>
      </c>
      <c r="GW15" s="197">
        <v>0</v>
      </c>
      <c r="GX15" s="294">
        <f t="shared" si="8"/>
        <v>3.8461538461538463</v>
      </c>
      <c r="GY15" s="290">
        <f t="shared" si="9"/>
        <v>0</v>
      </c>
      <c r="GZ15" s="291">
        <f t="shared" si="10"/>
        <v>97.959183673469383</v>
      </c>
      <c r="HA15" s="292">
        <f t="shared" si="11"/>
        <v>100</v>
      </c>
      <c r="HB15" s="295">
        <v>52</v>
      </c>
      <c r="HC15" s="56">
        <v>2</v>
      </c>
      <c r="HD15" s="56">
        <v>2</v>
      </c>
      <c r="HE15" s="54">
        <v>0</v>
      </c>
      <c r="HF15" s="56">
        <v>48</v>
      </c>
      <c r="HG15" s="56">
        <v>2</v>
      </c>
      <c r="HH15" s="56">
        <v>1</v>
      </c>
      <c r="HI15" s="54">
        <v>0</v>
      </c>
      <c r="HJ15" s="54">
        <v>0</v>
      </c>
      <c r="HK15" s="54">
        <v>0</v>
      </c>
      <c r="HL15" s="56">
        <v>1</v>
      </c>
      <c r="HM15" s="54">
        <v>0</v>
      </c>
      <c r="HN15" s="54">
        <v>0</v>
      </c>
      <c r="HO15" s="197">
        <v>0</v>
      </c>
      <c r="HP15" s="294">
        <f t="shared" si="12"/>
        <v>0.81218274111675126</v>
      </c>
      <c r="HQ15" s="290">
        <f t="shared" si="13"/>
        <v>0</v>
      </c>
      <c r="HR15" s="291">
        <f t="shared" si="14"/>
        <v>86.974358974358978</v>
      </c>
      <c r="HS15" s="292">
        <f t="shared" si="15"/>
        <v>60.294117647058819</v>
      </c>
      <c r="HT15" s="295">
        <v>985</v>
      </c>
      <c r="HU15" s="56">
        <v>68</v>
      </c>
      <c r="HV15" s="56">
        <v>8</v>
      </c>
      <c r="HW15" s="54">
        <v>0</v>
      </c>
      <c r="HX15" s="56">
        <v>848</v>
      </c>
      <c r="HY15" s="56">
        <v>41</v>
      </c>
      <c r="HZ15" s="56">
        <v>2</v>
      </c>
      <c r="IA15" s="54">
        <v>0</v>
      </c>
      <c r="IB15" s="56">
        <v>21</v>
      </c>
      <c r="IC15" s="56">
        <v>10</v>
      </c>
      <c r="ID15" s="56">
        <v>105</v>
      </c>
      <c r="IE15" s="56">
        <v>17</v>
      </c>
      <c r="IF15" s="56">
        <v>1</v>
      </c>
      <c r="IG15" s="197">
        <v>0</v>
      </c>
      <c r="IH15" s="289">
        <f t="shared" si="16"/>
        <v>16.129032258064516</v>
      </c>
      <c r="II15" s="290">
        <f t="shared" si="34"/>
        <v>0</v>
      </c>
      <c r="IJ15" s="291">
        <f t="shared" si="17"/>
        <v>29.787234042553191</v>
      </c>
      <c r="IK15" s="292">
        <f t="shared" si="35"/>
        <v>33.333333333333329</v>
      </c>
      <c r="IL15" s="295">
        <v>62</v>
      </c>
      <c r="IM15" s="56">
        <v>21</v>
      </c>
      <c r="IN15" s="56">
        <v>10</v>
      </c>
      <c r="IO15" s="54">
        <v>0</v>
      </c>
      <c r="IP15" s="56">
        <v>14</v>
      </c>
      <c r="IQ15" s="56">
        <v>7</v>
      </c>
      <c r="IR15" s="56">
        <v>5</v>
      </c>
      <c r="IS15" s="54">
        <v>0</v>
      </c>
      <c r="IT15" s="56">
        <v>2</v>
      </c>
      <c r="IU15" s="56">
        <v>1</v>
      </c>
      <c r="IV15" s="296">
        <v>31</v>
      </c>
      <c r="IW15" s="26">
        <v>13</v>
      </c>
      <c r="IX15" s="30">
        <v>0</v>
      </c>
      <c r="IY15" s="40">
        <v>0</v>
      </c>
      <c r="IZ15" s="289">
        <f t="shared" si="18"/>
        <v>11.483253588516746</v>
      </c>
      <c r="JA15" s="290">
        <f t="shared" si="19"/>
        <v>5.0847457627118651</v>
      </c>
      <c r="JB15" s="291">
        <f t="shared" si="20"/>
        <v>84.615384615384613</v>
      </c>
      <c r="JC15" s="297">
        <f t="shared" si="21"/>
        <v>64.285714285714292</v>
      </c>
      <c r="JD15" s="298">
        <v>209</v>
      </c>
      <c r="JE15" s="52">
        <v>59</v>
      </c>
      <c r="JF15" s="52">
        <v>24</v>
      </c>
      <c r="JG15" s="52">
        <v>3</v>
      </c>
      <c r="JH15" s="52">
        <v>154</v>
      </c>
      <c r="JI15" s="52">
        <v>36</v>
      </c>
      <c r="JJ15" s="52">
        <v>3</v>
      </c>
      <c r="JK15" s="30">
        <v>0</v>
      </c>
      <c r="JL15" s="52">
        <v>7</v>
      </c>
      <c r="JM15" s="52">
        <v>5</v>
      </c>
      <c r="JN15" s="299">
        <v>21</v>
      </c>
      <c r="JO15" s="26">
        <v>15</v>
      </c>
      <c r="JP15" s="30">
        <v>0</v>
      </c>
      <c r="JQ15" s="40">
        <v>0</v>
      </c>
      <c r="JR15" s="289">
        <f t="shared" si="22"/>
        <v>6.2745098039215685</v>
      </c>
      <c r="JS15" s="290">
        <f t="shared" si="23"/>
        <v>0</v>
      </c>
      <c r="JT15" s="291">
        <f t="shared" si="24"/>
        <v>84.033613445378151</v>
      </c>
      <c r="JU15" s="297">
        <f t="shared" si="25"/>
        <v>5.2631578947368416</v>
      </c>
      <c r="JV15" s="298">
        <v>255</v>
      </c>
      <c r="JW15" s="52">
        <v>19</v>
      </c>
      <c r="JX15" s="52">
        <v>16</v>
      </c>
      <c r="JY15" s="52">
        <v>0</v>
      </c>
      <c r="JZ15" s="52">
        <v>200</v>
      </c>
      <c r="KA15" s="52">
        <v>1</v>
      </c>
      <c r="KB15" s="52">
        <v>1</v>
      </c>
      <c r="KC15" s="30">
        <v>0</v>
      </c>
      <c r="KD15" s="52">
        <v>6</v>
      </c>
      <c r="KE15" s="52">
        <v>0</v>
      </c>
      <c r="KF15" s="299">
        <v>32</v>
      </c>
      <c r="KG15" s="26">
        <v>18</v>
      </c>
      <c r="KH15" s="30">
        <v>0</v>
      </c>
      <c r="KI15" s="40">
        <v>0</v>
      </c>
      <c r="KJ15" s="289">
        <f t="shared" si="26"/>
        <v>22.196261682242991</v>
      </c>
      <c r="KK15" s="290">
        <f t="shared" si="27"/>
        <v>3.225806451612903</v>
      </c>
      <c r="KL15" s="291">
        <f t="shared" si="28"/>
        <v>97.560975609756099</v>
      </c>
      <c r="KM15" s="297">
        <f t="shared" si="29"/>
        <v>96.666666666666671</v>
      </c>
      <c r="KN15" s="298">
        <v>428</v>
      </c>
      <c r="KO15" s="52">
        <v>62</v>
      </c>
      <c r="KP15" s="52">
        <v>95</v>
      </c>
      <c r="KQ15" s="52">
        <v>2</v>
      </c>
      <c r="KR15" s="52">
        <v>320</v>
      </c>
      <c r="KS15" s="52">
        <v>58</v>
      </c>
      <c r="KT15" s="52">
        <v>5</v>
      </c>
      <c r="KU15" s="30">
        <v>0</v>
      </c>
      <c r="KV15" s="30">
        <v>7</v>
      </c>
      <c r="KW15" s="52">
        <v>1</v>
      </c>
      <c r="KX15" s="304">
        <v>1</v>
      </c>
      <c r="KY15" s="305">
        <v>1</v>
      </c>
      <c r="KZ15" s="30">
        <v>0</v>
      </c>
      <c r="LA15" s="40">
        <v>0</v>
      </c>
      <c r="LB15" s="289">
        <f t="shared" si="36"/>
        <v>14.87603305785124</v>
      </c>
      <c r="LC15" s="290">
        <f t="shared" si="40"/>
        <v>0</v>
      </c>
      <c r="LD15" s="291">
        <f t="shared" si="37"/>
        <v>86.138613861386133</v>
      </c>
      <c r="LE15" s="297">
        <f t="shared" si="41"/>
        <v>50</v>
      </c>
      <c r="LF15" s="298">
        <v>121</v>
      </c>
      <c r="LG15" s="52">
        <v>2</v>
      </c>
      <c r="LH15" s="52">
        <v>18</v>
      </c>
      <c r="LI15" s="52">
        <v>0</v>
      </c>
      <c r="LJ15" s="52">
        <v>87</v>
      </c>
      <c r="LK15" s="52">
        <v>1</v>
      </c>
      <c r="LL15" s="52">
        <v>2</v>
      </c>
      <c r="LM15" s="30">
        <v>0</v>
      </c>
      <c r="LN15" s="52">
        <v>5</v>
      </c>
      <c r="LO15" s="52">
        <v>1</v>
      </c>
      <c r="LP15" s="299">
        <v>9</v>
      </c>
      <c r="LQ15" s="26">
        <v>0</v>
      </c>
      <c r="LR15" s="30">
        <v>0</v>
      </c>
      <c r="LS15" s="40">
        <v>0</v>
      </c>
      <c r="LT15" s="289">
        <f t="shared" si="30"/>
        <v>10</v>
      </c>
      <c r="LU15" s="290">
        <f>MA15/LY15*100</f>
        <v>0</v>
      </c>
      <c r="LV15" s="291">
        <f t="shared" si="31"/>
        <v>88.888888888888886</v>
      </c>
      <c r="LW15" s="297">
        <f>MC15/(LY15-MA15-ME15)*100</f>
        <v>66.666666666666657</v>
      </c>
      <c r="LX15" s="298">
        <v>10</v>
      </c>
      <c r="LY15" s="52">
        <v>3</v>
      </c>
      <c r="LZ15" s="52">
        <v>1</v>
      </c>
      <c r="MA15" s="52">
        <v>0</v>
      </c>
      <c r="MB15" s="52">
        <v>8</v>
      </c>
      <c r="MC15" s="52">
        <v>2</v>
      </c>
      <c r="MD15" s="52">
        <v>0</v>
      </c>
      <c r="ME15" s="30">
        <v>0</v>
      </c>
      <c r="MF15" s="52">
        <v>0</v>
      </c>
      <c r="MG15" s="52">
        <v>0</v>
      </c>
      <c r="MH15" s="299">
        <v>1</v>
      </c>
      <c r="MI15" s="26">
        <v>1</v>
      </c>
      <c r="MJ15" s="30">
        <v>0</v>
      </c>
      <c r="MK15" s="40">
        <v>0</v>
      </c>
      <c r="ML15" s="289">
        <f t="shared" si="32"/>
        <v>0</v>
      </c>
      <c r="MM15" s="290">
        <f t="shared" si="38"/>
        <v>0</v>
      </c>
      <c r="MN15" s="291">
        <f t="shared" si="33"/>
        <v>91.15913555992141</v>
      </c>
      <c r="MO15" s="297">
        <f t="shared" si="39"/>
        <v>70.714285714285722</v>
      </c>
      <c r="MP15" s="298">
        <v>509</v>
      </c>
      <c r="MQ15" s="52">
        <v>140</v>
      </c>
      <c r="MR15" s="52">
        <v>0</v>
      </c>
      <c r="MS15" s="52">
        <v>0</v>
      </c>
      <c r="MT15" s="52">
        <v>464</v>
      </c>
      <c r="MU15" s="52">
        <v>99</v>
      </c>
      <c r="MV15" s="52">
        <v>0</v>
      </c>
      <c r="MW15" s="30">
        <v>0</v>
      </c>
      <c r="MX15" s="30">
        <v>28</v>
      </c>
      <c r="MY15" s="52">
        <v>25</v>
      </c>
      <c r="MZ15" s="52">
        <v>17</v>
      </c>
      <c r="NA15" s="299">
        <v>16</v>
      </c>
      <c r="NB15" s="30">
        <v>0</v>
      </c>
      <c r="NC15" s="40">
        <v>0</v>
      </c>
    </row>
    <row r="16" spans="1:367" s="1" customFormat="1" x14ac:dyDescent="0.3">
      <c r="A16" s="285" t="s">
        <v>122</v>
      </c>
      <c r="B16" s="286">
        <v>0</v>
      </c>
      <c r="C16" s="54">
        <v>0</v>
      </c>
      <c r="D16" s="287">
        <v>0</v>
      </c>
      <c r="E16" s="54">
        <v>0</v>
      </c>
      <c r="F16" s="288">
        <v>0</v>
      </c>
      <c r="G16" s="54">
        <v>0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  <c r="R16" s="54">
        <v>0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4">
        <v>0</v>
      </c>
      <c r="Y16" s="197">
        <v>0</v>
      </c>
      <c r="Z16" s="287">
        <v>0</v>
      </c>
      <c r="AA16" s="54">
        <v>0</v>
      </c>
      <c r="AB16" s="287">
        <v>0</v>
      </c>
      <c r="AC16" s="54">
        <v>0</v>
      </c>
      <c r="AD16" s="288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54">
        <v>0</v>
      </c>
      <c r="AP16" s="54">
        <v>0</v>
      </c>
      <c r="AQ16" s="54">
        <v>0</v>
      </c>
      <c r="AR16" s="54">
        <v>0</v>
      </c>
      <c r="AS16" s="54">
        <v>0</v>
      </c>
      <c r="AT16" s="54">
        <v>0</v>
      </c>
      <c r="AU16" s="54">
        <v>0</v>
      </c>
      <c r="AV16" s="54">
        <v>0</v>
      </c>
      <c r="AW16" s="197">
        <v>0</v>
      </c>
      <c r="AX16" s="287">
        <v>0</v>
      </c>
      <c r="AY16" s="54">
        <v>0</v>
      </c>
      <c r="AZ16" s="287">
        <v>0</v>
      </c>
      <c r="BA16" s="54">
        <v>0</v>
      </c>
      <c r="BB16" s="288">
        <v>0</v>
      </c>
      <c r="BC16" s="54">
        <v>0</v>
      </c>
      <c r="BD16" s="54">
        <v>0</v>
      </c>
      <c r="BE16" s="54">
        <v>0</v>
      </c>
      <c r="BF16" s="54">
        <v>0</v>
      </c>
      <c r="BG16" s="54">
        <v>0</v>
      </c>
      <c r="BH16" s="54">
        <v>0</v>
      </c>
      <c r="BI16" s="54">
        <v>0</v>
      </c>
      <c r="BJ16" s="54">
        <v>0</v>
      </c>
      <c r="BK16" s="54">
        <v>0</v>
      </c>
      <c r="BL16" s="54">
        <v>0</v>
      </c>
      <c r="BM16" s="54">
        <v>0</v>
      </c>
      <c r="BN16" s="54">
        <v>0</v>
      </c>
      <c r="BO16" s="54">
        <v>0</v>
      </c>
      <c r="BP16" s="54">
        <v>0</v>
      </c>
      <c r="BQ16" s="54">
        <v>0</v>
      </c>
      <c r="BR16" s="54">
        <v>0</v>
      </c>
      <c r="BS16" s="54">
        <v>0</v>
      </c>
      <c r="BT16" s="54">
        <v>0</v>
      </c>
      <c r="BU16" s="197">
        <v>0</v>
      </c>
      <c r="BV16" s="287">
        <v>0</v>
      </c>
      <c r="BW16" s="54">
        <v>0</v>
      </c>
      <c r="BX16" s="287">
        <v>0</v>
      </c>
      <c r="BY16" s="54">
        <v>0</v>
      </c>
      <c r="BZ16" s="288">
        <v>0</v>
      </c>
      <c r="CA16" s="54">
        <v>0</v>
      </c>
      <c r="CB16" s="54">
        <v>0</v>
      </c>
      <c r="CC16" s="54">
        <v>0</v>
      </c>
      <c r="CD16" s="54">
        <v>0</v>
      </c>
      <c r="CE16" s="54">
        <v>0</v>
      </c>
      <c r="CF16" s="54">
        <v>0</v>
      </c>
      <c r="CG16" s="54">
        <v>0</v>
      </c>
      <c r="CH16" s="54">
        <v>0</v>
      </c>
      <c r="CI16" s="54">
        <v>0</v>
      </c>
      <c r="CJ16" s="54">
        <v>0</v>
      </c>
      <c r="CK16" s="54">
        <v>0</v>
      </c>
      <c r="CL16" s="54">
        <v>0</v>
      </c>
      <c r="CM16" s="54">
        <v>0</v>
      </c>
      <c r="CN16" s="54">
        <v>0</v>
      </c>
      <c r="CO16" s="54">
        <v>0</v>
      </c>
      <c r="CP16" s="54">
        <v>0</v>
      </c>
      <c r="CQ16" s="54">
        <v>0</v>
      </c>
      <c r="CR16" s="54">
        <v>0</v>
      </c>
      <c r="CS16" s="197">
        <v>0</v>
      </c>
      <c r="CT16" s="287">
        <v>0</v>
      </c>
      <c r="CU16" s="54">
        <v>0</v>
      </c>
      <c r="CV16" s="287">
        <v>0</v>
      </c>
      <c r="CW16" s="54">
        <v>0</v>
      </c>
      <c r="CX16" s="288">
        <v>0</v>
      </c>
      <c r="CY16" s="54">
        <v>0</v>
      </c>
      <c r="CZ16" s="54">
        <v>0</v>
      </c>
      <c r="DA16" s="54">
        <v>0</v>
      </c>
      <c r="DB16" s="54">
        <v>0</v>
      </c>
      <c r="DC16" s="54">
        <v>0</v>
      </c>
      <c r="DD16" s="54">
        <v>0</v>
      </c>
      <c r="DE16" s="54">
        <v>0</v>
      </c>
      <c r="DF16" s="54">
        <v>0</v>
      </c>
      <c r="DG16" s="54">
        <v>0</v>
      </c>
      <c r="DH16" s="54">
        <v>0</v>
      </c>
      <c r="DI16" s="54">
        <v>0</v>
      </c>
      <c r="DJ16" s="54">
        <v>0</v>
      </c>
      <c r="DK16" s="54">
        <v>0</v>
      </c>
      <c r="DL16" s="54">
        <v>0</v>
      </c>
      <c r="DM16" s="54">
        <v>0</v>
      </c>
      <c r="DN16" s="54">
        <v>0</v>
      </c>
      <c r="DO16" s="54">
        <v>0</v>
      </c>
      <c r="DP16" s="54">
        <v>0</v>
      </c>
      <c r="DQ16" s="197">
        <v>0</v>
      </c>
      <c r="DR16" s="287">
        <v>0</v>
      </c>
      <c r="DS16" s="54">
        <v>0</v>
      </c>
      <c r="DT16" s="287">
        <v>0</v>
      </c>
      <c r="DU16" s="54">
        <v>0</v>
      </c>
      <c r="DV16" s="288">
        <v>0</v>
      </c>
      <c r="DW16" s="54">
        <v>0</v>
      </c>
      <c r="DX16" s="54">
        <v>0</v>
      </c>
      <c r="DY16" s="54">
        <v>0</v>
      </c>
      <c r="DZ16" s="54">
        <v>0</v>
      </c>
      <c r="EA16" s="54">
        <v>0</v>
      </c>
      <c r="EB16" s="54">
        <v>0</v>
      </c>
      <c r="EC16" s="54">
        <v>0</v>
      </c>
      <c r="ED16" s="54">
        <v>0</v>
      </c>
      <c r="EE16" s="54">
        <v>0</v>
      </c>
      <c r="EF16" s="54">
        <v>0</v>
      </c>
      <c r="EG16" s="54">
        <v>0</v>
      </c>
      <c r="EH16" s="54">
        <v>0</v>
      </c>
      <c r="EI16" s="54">
        <v>0</v>
      </c>
      <c r="EJ16" s="54">
        <v>0</v>
      </c>
      <c r="EK16" s="54">
        <v>0</v>
      </c>
      <c r="EL16" s="54">
        <v>0</v>
      </c>
      <c r="EM16" s="54">
        <v>0</v>
      </c>
      <c r="EN16" s="54">
        <v>0</v>
      </c>
      <c r="EO16" s="197">
        <v>0</v>
      </c>
      <c r="EP16" s="287">
        <v>0</v>
      </c>
      <c r="EQ16" s="54">
        <v>0</v>
      </c>
      <c r="ER16" s="287">
        <v>0</v>
      </c>
      <c r="ES16" s="54">
        <v>0</v>
      </c>
      <c r="ET16" s="288">
        <v>0</v>
      </c>
      <c r="EU16" s="54">
        <v>0</v>
      </c>
      <c r="EV16" s="54">
        <v>0</v>
      </c>
      <c r="EW16" s="54">
        <v>0</v>
      </c>
      <c r="EX16" s="54">
        <v>0</v>
      </c>
      <c r="EY16" s="54">
        <v>0</v>
      </c>
      <c r="EZ16" s="54">
        <v>0</v>
      </c>
      <c r="FA16" s="54">
        <v>0</v>
      </c>
      <c r="FB16" s="54">
        <v>0</v>
      </c>
      <c r="FC16" s="54">
        <v>0</v>
      </c>
      <c r="FD16" s="54">
        <v>0</v>
      </c>
      <c r="FE16" s="54">
        <v>0</v>
      </c>
      <c r="FF16" s="54">
        <v>0</v>
      </c>
      <c r="FG16" s="54">
        <v>0</v>
      </c>
      <c r="FH16" s="54">
        <v>0</v>
      </c>
      <c r="FI16" s="54">
        <v>0</v>
      </c>
      <c r="FJ16" s="54">
        <v>0</v>
      </c>
      <c r="FK16" s="54">
        <v>0</v>
      </c>
      <c r="FL16" s="54">
        <v>0</v>
      </c>
      <c r="FM16" s="197">
        <v>0</v>
      </c>
      <c r="FN16" s="289">
        <f t="shared" si="0"/>
        <v>4.1237113402061851</v>
      </c>
      <c r="FO16" s="290">
        <f t="shared" si="1"/>
        <v>2.9411764705882351</v>
      </c>
      <c r="FP16" s="291">
        <f t="shared" si="2"/>
        <v>86.338797814207652</v>
      </c>
      <c r="FQ16" s="292">
        <f t="shared" si="3"/>
        <v>68.181818181818173</v>
      </c>
      <c r="FR16" s="293">
        <v>194</v>
      </c>
      <c r="FS16" s="53">
        <v>68</v>
      </c>
      <c r="FT16" s="53">
        <v>8</v>
      </c>
      <c r="FU16" s="53">
        <v>2</v>
      </c>
      <c r="FV16" s="53">
        <v>158</v>
      </c>
      <c r="FW16" s="53">
        <v>45</v>
      </c>
      <c r="FX16" s="53">
        <v>3</v>
      </c>
      <c r="FY16" s="54">
        <v>0</v>
      </c>
      <c r="FZ16" s="53">
        <v>16</v>
      </c>
      <c r="GA16" s="53">
        <v>15</v>
      </c>
      <c r="GB16" s="53">
        <v>9</v>
      </c>
      <c r="GC16" s="53">
        <v>6</v>
      </c>
      <c r="GD16" s="54">
        <v>0</v>
      </c>
      <c r="GE16" s="197">
        <v>0</v>
      </c>
      <c r="GF16" s="294">
        <f t="shared" si="4"/>
        <v>3.4782608695652173</v>
      </c>
      <c r="GG16" s="290">
        <f t="shared" si="5"/>
        <v>3.9473684210526314</v>
      </c>
      <c r="GH16" s="291">
        <f t="shared" si="6"/>
        <v>69.369369369369366</v>
      </c>
      <c r="GI16" s="292">
        <f t="shared" si="7"/>
        <v>53.424657534246577</v>
      </c>
      <c r="GJ16" s="293">
        <v>115</v>
      </c>
      <c r="GK16" s="53">
        <v>76</v>
      </c>
      <c r="GL16" s="53">
        <v>4</v>
      </c>
      <c r="GM16" s="53">
        <v>3</v>
      </c>
      <c r="GN16" s="53">
        <v>77</v>
      </c>
      <c r="GO16" s="53">
        <v>39</v>
      </c>
      <c r="GP16" s="54">
        <v>0</v>
      </c>
      <c r="GQ16" s="54">
        <v>0</v>
      </c>
      <c r="GR16" s="53">
        <v>21</v>
      </c>
      <c r="GS16" s="53">
        <v>21</v>
      </c>
      <c r="GT16" s="53">
        <v>13</v>
      </c>
      <c r="GU16" s="53">
        <v>13</v>
      </c>
      <c r="GV16" s="54">
        <v>0</v>
      </c>
      <c r="GW16" s="197">
        <v>0</v>
      </c>
      <c r="GX16" s="294">
        <f t="shared" si="8"/>
        <v>8.2840236686390547</v>
      </c>
      <c r="GY16" s="290">
        <f t="shared" si="9"/>
        <v>14.285714285714285</v>
      </c>
      <c r="GZ16" s="291">
        <f t="shared" si="10"/>
        <v>91.44736842105263</v>
      </c>
      <c r="HA16" s="292">
        <f t="shared" si="11"/>
        <v>70.833333333333343</v>
      </c>
      <c r="HB16" s="295">
        <v>169</v>
      </c>
      <c r="HC16" s="56">
        <v>28</v>
      </c>
      <c r="HD16" s="56">
        <v>14</v>
      </c>
      <c r="HE16" s="56">
        <v>4</v>
      </c>
      <c r="HF16" s="56">
        <v>139</v>
      </c>
      <c r="HG16" s="56">
        <v>17</v>
      </c>
      <c r="HH16" s="56">
        <v>3</v>
      </c>
      <c r="HI16" s="54">
        <v>0</v>
      </c>
      <c r="HJ16" s="56">
        <v>4</v>
      </c>
      <c r="HK16" s="56">
        <v>2</v>
      </c>
      <c r="HL16" s="56">
        <v>9</v>
      </c>
      <c r="HM16" s="56">
        <v>5</v>
      </c>
      <c r="HN16" s="54">
        <v>0</v>
      </c>
      <c r="HO16" s="197">
        <v>0</v>
      </c>
      <c r="HP16" s="294">
        <f t="shared" si="12"/>
        <v>1.1659192825112108</v>
      </c>
      <c r="HQ16" s="290">
        <f t="shared" si="13"/>
        <v>2.8985507246376812</v>
      </c>
      <c r="HR16" s="291">
        <f t="shared" si="14"/>
        <v>92.824287028518853</v>
      </c>
      <c r="HS16" s="292">
        <f t="shared" si="15"/>
        <v>76.119402985074629</v>
      </c>
      <c r="HT16" s="295">
        <v>1115</v>
      </c>
      <c r="HU16" s="56">
        <v>69</v>
      </c>
      <c r="HV16" s="56">
        <v>13</v>
      </c>
      <c r="HW16" s="56">
        <v>2</v>
      </c>
      <c r="HX16" s="56">
        <v>1009</v>
      </c>
      <c r="HY16" s="56">
        <v>51</v>
      </c>
      <c r="HZ16" s="56">
        <v>15</v>
      </c>
      <c r="IA16" s="54">
        <v>0</v>
      </c>
      <c r="IB16" s="56">
        <v>23</v>
      </c>
      <c r="IC16" s="56">
        <v>9</v>
      </c>
      <c r="ID16" s="56">
        <v>55</v>
      </c>
      <c r="IE16" s="56">
        <v>7</v>
      </c>
      <c r="IF16" s="54">
        <v>0</v>
      </c>
      <c r="IG16" s="197">
        <v>0</v>
      </c>
      <c r="IH16" s="289">
        <f t="shared" si="16"/>
        <v>0</v>
      </c>
      <c r="II16" s="290">
        <f t="shared" si="34"/>
        <v>0</v>
      </c>
      <c r="IJ16" s="291">
        <f t="shared" si="17"/>
        <v>89.583333333333343</v>
      </c>
      <c r="IK16" s="292">
        <f t="shared" si="35"/>
        <v>54.54545454545454</v>
      </c>
      <c r="IL16" s="295">
        <v>48</v>
      </c>
      <c r="IM16" s="56">
        <v>11</v>
      </c>
      <c r="IN16" s="54">
        <v>0</v>
      </c>
      <c r="IO16" s="54">
        <v>0</v>
      </c>
      <c r="IP16" s="56">
        <v>43</v>
      </c>
      <c r="IQ16" s="56">
        <v>6</v>
      </c>
      <c r="IR16" s="54">
        <v>0</v>
      </c>
      <c r="IS16" s="54">
        <v>0</v>
      </c>
      <c r="IT16" s="56">
        <v>4</v>
      </c>
      <c r="IU16" s="56">
        <v>4</v>
      </c>
      <c r="IV16" s="296">
        <v>1</v>
      </c>
      <c r="IW16" s="26">
        <v>1</v>
      </c>
      <c r="IX16" s="30">
        <v>0</v>
      </c>
      <c r="IY16" s="40">
        <v>0</v>
      </c>
      <c r="IZ16" s="289">
        <f t="shared" si="18"/>
        <v>3.9473684210526314</v>
      </c>
      <c r="JA16" s="290">
        <f t="shared" si="19"/>
        <v>1.639344262295082</v>
      </c>
      <c r="JB16" s="291">
        <f t="shared" si="20"/>
        <v>82.407407407407405</v>
      </c>
      <c r="JC16" s="297">
        <f t="shared" si="21"/>
        <v>58.333333333333336</v>
      </c>
      <c r="JD16" s="298">
        <v>228</v>
      </c>
      <c r="JE16" s="52">
        <v>61</v>
      </c>
      <c r="JF16" s="52">
        <v>9</v>
      </c>
      <c r="JG16" s="52">
        <v>1</v>
      </c>
      <c r="JH16" s="52">
        <v>178</v>
      </c>
      <c r="JI16" s="52">
        <v>35</v>
      </c>
      <c r="JJ16" s="52">
        <v>3</v>
      </c>
      <c r="JK16" s="30">
        <v>0</v>
      </c>
      <c r="JL16" s="52">
        <v>14</v>
      </c>
      <c r="JM16" s="52">
        <v>14</v>
      </c>
      <c r="JN16" s="299">
        <v>24</v>
      </c>
      <c r="JO16" s="26">
        <v>11</v>
      </c>
      <c r="JP16" s="30">
        <v>0</v>
      </c>
      <c r="JQ16" s="40">
        <v>0</v>
      </c>
      <c r="JR16" s="289">
        <f t="shared" si="22"/>
        <v>3.293413173652695</v>
      </c>
      <c r="JS16" s="290">
        <f t="shared" si="23"/>
        <v>0</v>
      </c>
      <c r="JT16" s="291">
        <f t="shared" si="24"/>
        <v>94.654088050314471</v>
      </c>
      <c r="JU16" s="297">
        <f t="shared" si="25"/>
        <v>100</v>
      </c>
      <c r="JV16" s="298">
        <v>334</v>
      </c>
      <c r="JW16" s="52">
        <v>4</v>
      </c>
      <c r="JX16" s="52">
        <v>11</v>
      </c>
      <c r="JY16" s="52">
        <v>0</v>
      </c>
      <c r="JZ16" s="52">
        <v>301</v>
      </c>
      <c r="KA16" s="52">
        <v>4</v>
      </c>
      <c r="KB16" s="52">
        <v>5</v>
      </c>
      <c r="KC16" s="30">
        <v>0</v>
      </c>
      <c r="KD16" s="52">
        <v>6</v>
      </c>
      <c r="KE16" s="52">
        <v>0</v>
      </c>
      <c r="KF16" s="299">
        <v>11</v>
      </c>
      <c r="KG16" s="26">
        <v>0</v>
      </c>
      <c r="KH16" s="30">
        <v>0</v>
      </c>
      <c r="KI16" s="40">
        <v>0</v>
      </c>
      <c r="KJ16" s="289">
        <f t="shared" si="26"/>
        <v>19.604612850082372</v>
      </c>
      <c r="KK16" s="290">
        <f t="shared" si="27"/>
        <v>7.291666666666667</v>
      </c>
      <c r="KL16" s="291">
        <f t="shared" si="28"/>
        <v>97.510373443983397</v>
      </c>
      <c r="KM16" s="297">
        <f t="shared" si="29"/>
        <v>91.011235955056179</v>
      </c>
      <c r="KN16" s="298">
        <v>607</v>
      </c>
      <c r="KO16" s="52">
        <v>96</v>
      </c>
      <c r="KP16" s="52">
        <v>119</v>
      </c>
      <c r="KQ16" s="52">
        <v>7</v>
      </c>
      <c r="KR16" s="52">
        <v>470</v>
      </c>
      <c r="KS16" s="52">
        <v>81</v>
      </c>
      <c r="KT16" s="52">
        <v>6</v>
      </c>
      <c r="KU16" s="30">
        <v>0</v>
      </c>
      <c r="KV16" s="52">
        <v>5</v>
      </c>
      <c r="KW16" s="52">
        <v>3</v>
      </c>
      <c r="KX16" s="299">
        <v>7</v>
      </c>
      <c r="KY16" s="26">
        <v>5</v>
      </c>
      <c r="KZ16" s="30">
        <v>0</v>
      </c>
      <c r="LA16" s="40">
        <v>0</v>
      </c>
      <c r="LB16" s="289">
        <f t="shared" si="36"/>
        <v>6.4</v>
      </c>
      <c r="LC16" s="290">
        <f t="shared" si="40"/>
        <v>0</v>
      </c>
      <c r="LD16" s="291">
        <f t="shared" si="37"/>
        <v>89.65517241379311</v>
      </c>
      <c r="LE16" s="297">
        <f t="shared" si="41"/>
        <v>50</v>
      </c>
      <c r="LF16" s="298">
        <v>125</v>
      </c>
      <c r="LG16" s="52">
        <v>4</v>
      </c>
      <c r="LH16" s="52">
        <v>8</v>
      </c>
      <c r="LI16" s="52">
        <v>0</v>
      </c>
      <c r="LJ16" s="52">
        <v>104</v>
      </c>
      <c r="LK16" s="52">
        <v>2</v>
      </c>
      <c r="LL16" s="52">
        <v>1</v>
      </c>
      <c r="LM16" s="30">
        <v>0</v>
      </c>
      <c r="LN16" s="52">
        <v>6</v>
      </c>
      <c r="LO16" s="52">
        <v>0</v>
      </c>
      <c r="LP16" s="299">
        <v>6</v>
      </c>
      <c r="LQ16" s="26">
        <v>2</v>
      </c>
      <c r="LR16" s="30">
        <v>0</v>
      </c>
      <c r="LS16" s="40">
        <v>0</v>
      </c>
      <c r="LT16" s="289">
        <f t="shared" si="30"/>
        <v>0</v>
      </c>
      <c r="LU16" s="290">
        <f>MA16/LY16*100</f>
        <v>0</v>
      </c>
      <c r="LV16" s="291">
        <f t="shared" si="31"/>
        <v>100</v>
      </c>
      <c r="LW16" s="297">
        <f>MC16/(LY16-MA16-ME16)*100</f>
        <v>100</v>
      </c>
      <c r="LX16" s="298">
        <v>25</v>
      </c>
      <c r="LY16" s="52">
        <v>1</v>
      </c>
      <c r="LZ16" s="52">
        <v>0</v>
      </c>
      <c r="MA16" s="52">
        <v>0</v>
      </c>
      <c r="MB16" s="52">
        <v>25</v>
      </c>
      <c r="MC16" s="52">
        <v>1</v>
      </c>
      <c r="MD16" s="52">
        <v>0</v>
      </c>
      <c r="ME16" s="30">
        <v>0</v>
      </c>
      <c r="MF16" s="52">
        <v>0</v>
      </c>
      <c r="MG16" s="52">
        <v>0</v>
      </c>
      <c r="MH16" s="299">
        <v>0</v>
      </c>
      <c r="MI16" s="26">
        <v>0</v>
      </c>
      <c r="MJ16" s="30">
        <v>0</v>
      </c>
      <c r="MK16" s="40">
        <v>0</v>
      </c>
      <c r="ML16" s="289">
        <f t="shared" si="32"/>
        <v>0.98814229249011865</v>
      </c>
      <c r="MM16" s="290">
        <f t="shared" si="38"/>
        <v>2.5641025641025639</v>
      </c>
      <c r="MN16" s="291">
        <f t="shared" si="33"/>
        <v>89.221556886227546</v>
      </c>
      <c r="MO16" s="297">
        <f t="shared" si="39"/>
        <v>64.473684210526315</v>
      </c>
      <c r="MP16" s="298">
        <v>506</v>
      </c>
      <c r="MQ16" s="52">
        <v>156</v>
      </c>
      <c r="MR16" s="52">
        <v>5</v>
      </c>
      <c r="MS16" s="52">
        <v>4</v>
      </c>
      <c r="MT16" s="52">
        <v>447</v>
      </c>
      <c r="MU16" s="52">
        <v>98</v>
      </c>
      <c r="MV16" s="52">
        <v>0</v>
      </c>
      <c r="MW16" s="30">
        <v>0</v>
      </c>
      <c r="MX16" s="30">
        <v>46</v>
      </c>
      <c r="MY16" s="52">
        <v>46</v>
      </c>
      <c r="MZ16" s="52">
        <v>8</v>
      </c>
      <c r="NA16" s="299">
        <v>8</v>
      </c>
      <c r="NB16" s="30">
        <v>0</v>
      </c>
      <c r="NC16" s="40">
        <v>0</v>
      </c>
    </row>
    <row r="17" spans="1:367" s="1" customFormat="1" x14ac:dyDescent="0.3">
      <c r="A17" s="285" t="s">
        <v>121</v>
      </c>
      <c r="B17" s="286">
        <v>0</v>
      </c>
      <c r="C17" s="54">
        <v>0</v>
      </c>
      <c r="D17" s="287">
        <v>0</v>
      </c>
      <c r="E17" s="54">
        <v>0</v>
      </c>
      <c r="F17" s="288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0</v>
      </c>
      <c r="Y17" s="197">
        <v>0</v>
      </c>
      <c r="Z17" s="287">
        <v>0</v>
      </c>
      <c r="AA17" s="54">
        <v>0</v>
      </c>
      <c r="AB17" s="287">
        <v>0</v>
      </c>
      <c r="AC17" s="54">
        <v>0</v>
      </c>
      <c r="AD17" s="288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54">
        <v>0</v>
      </c>
      <c r="AP17" s="54">
        <v>0</v>
      </c>
      <c r="AQ17" s="54">
        <v>0</v>
      </c>
      <c r="AR17" s="54">
        <v>0</v>
      </c>
      <c r="AS17" s="54">
        <v>0</v>
      </c>
      <c r="AT17" s="54">
        <v>0</v>
      </c>
      <c r="AU17" s="54">
        <v>0</v>
      </c>
      <c r="AV17" s="54">
        <v>0</v>
      </c>
      <c r="AW17" s="197">
        <v>0</v>
      </c>
      <c r="AX17" s="287">
        <v>0</v>
      </c>
      <c r="AY17" s="54">
        <v>0</v>
      </c>
      <c r="AZ17" s="287">
        <v>0</v>
      </c>
      <c r="BA17" s="54">
        <v>0</v>
      </c>
      <c r="BB17" s="288">
        <v>0</v>
      </c>
      <c r="BC17" s="54">
        <v>0</v>
      </c>
      <c r="BD17" s="54">
        <v>0</v>
      </c>
      <c r="BE17" s="54">
        <v>0</v>
      </c>
      <c r="BF17" s="54">
        <v>0</v>
      </c>
      <c r="BG17" s="54">
        <v>0</v>
      </c>
      <c r="BH17" s="54">
        <v>0</v>
      </c>
      <c r="BI17" s="54">
        <v>0</v>
      </c>
      <c r="BJ17" s="54">
        <v>0</v>
      </c>
      <c r="BK17" s="54">
        <v>0</v>
      </c>
      <c r="BL17" s="54">
        <v>0</v>
      </c>
      <c r="BM17" s="54">
        <v>0</v>
      </c>
      <c r="BN17" s="54">
        <v>0</v>
      </c>
      <c r="BO17" s="54">
        <v>0</v>
      </c>
      <c r="BP17" s="54">
        <v>0</v>
      </c>
      <c r="BQ17" s="54">
        <v>0</v>
      </c>
      <c r="BR17" s="54">
        <v>0</v>
      </c>
      <c r="BS17" s="54">
        <v>0</v>
      </c>
      <c r="BT17" s="54">
        <v>0</v>
      </c>
      <c r="BU17" s="197">
        <v>0</v>
      </c>
      <c r="BV17" s="287">
        <v>0</v>
      </c>
      <c r="BW17" s="54">
        <v>0</v>
      </c>
      <c r="BX17" s="287">
        <v>0</v>
      </c>
      <c r="BY17" s="54">
        <v>0</v>
      </c>
      <c r="BZ17" s="288">
        <v>0</v>
      </c>
      <c r="CA17" s="54">
        <v>0</v>
      </c>
      <c r="CB17" s="54">
        <v>0</v>
      </c>
      <c r="CC17" s="54">
        <v>0</v>
      </c>
      <c r="CD17" s="54">
        <v>0</v>
      </c>
      <c r="CE17" s="54">
        <v>0</v>
      </c>
      <c r="CF17" s="54">
        <v>0</v>
      </c>
      <c r="CG17" s="54">
        <v>0</v>
      </c>
      <c r="CH17" s="54">
        <v>0</v>
      </c>
      <c r="CI17" s="54">
        <v>0</v>
      </c>
      <c r="CJ17" s="54">
        <v>0</v>
      </c>
      <c r="CK17" s="54">
        <v>0</v>
      </c>
      <c r="CL17" s="54">
        <v>0</v>
      </c>
      <c r="CM17" s="54">
        <v>0</v>
      </c>
      <c r="CN17" s="54">
        <v>0</v>
      </c>
      <c r="CO17" s="54">
        <v>0</v>
      </c>
      <c r="CP17" s="54">
        <v>0</v>
      </c>
      <c r="CQ17" s="54">
        <v>0</v>
      </c>
      <c r="CR17" s="54">
        <v>0</v>
      </c>
      <c r="CS17" s="197">
        <v>0</v>
      </c>
      <c r="CT17" s="287">
        <v>0</v>
      </c>
      <c r="CU17" s="54">
        <v>0</v>
      </c>
      <c r="CV17" s="287">
        <v>0</v>
      </c>
      <c r="CW17" s="54">
        <v>0</v>
      </c>
      <c r="CX17" s="288">
        <v>0</v>
      </c>
      <c r="CY17" s="54">
        <v>0</v>
      </c>
      <c r="CZ17" s="54">
        <v>0</v>
      </c>
      <c r="DA17" s="54">
        <v>0</v>
      </c>
      <c r="DB17" s="54">
        <v>0</v>
      </c>
      <c r="DC17" s="54">
        <v>0</v>
      </c>
      <c r="DD17" s="54">
        <v>0</v>
      </c>
      <c r="DE17" s="54">
        <v>0</v>
      </c>
      <c r="DF17" s="54">
        <v>0</v>
      </c>
      <c r="DG17" s="54">
        <v>0</v>
      </c>
      <c r="DH17" s="54">
        <v>0</v>
      </c>
      <c r="DI17" s="54">
        <v>0</v>
      </c>
      <c r="DJ17" s="54">
        <v>0</v>
      </c>
      <c r="DK17" s="54">
        <v>0</v>
      </c>
      <c r="DL17" s="54">
        <v>0</v>
      </c>
      <c r="DM17" s="54">
        <v>0</v>
      </c>
      <c r="DN17" s="54">
        <v>0</v>
      </c>
      <c r="DO17" s="54">
        <v>0</v>
      </c>
      <c r="DP17" s="54">
        <v>0</v>
      </c>
      <c r="DQ17" s="197">
        <v>0</v>
      </c>
      <c r="DR17" s="287">
        <v>0</v>
      </c>
      <c r="DS17" s="54">
        <v>0</v>
      </c>
      <c r="DT17" s="287">
        <v>0</v>
      </c>
      <c r="DU17" s="54">
        <v>0</v>
      </c>
      <c r="DV17" s="288">
        <v>0</v>
      </c>
      <c r="DW17" s="54">
        <v>0</v>
      </c>
      <c r="DX17" s="54">
        <v>0</v>
      </c>
      <c r="DY17" s="54">
        <v>0</v>
      </c>
      <c r="DZ17" s="54">
        <v>0</v>
      </c>
      <c r="EA17" s="54">
        <v>0</v>
      </c>
      <c r="EB17" s="54">
        <v>0</v>
      </c>
      <c r="EC17" s="54">
        <v>0</v>
      </c>
      <c r="ED17" s="54">
        <v>0</v>
      </c>
      <c r="EE17" s="54">
        <v>0</v>
      </c>
      <c r="EF17" s="54">
        <v>0</v>
      </c>
      <c r="EG17" s="54">
        <v>0</v>
      </c>
      <c r="EH17" s="54">
        <v>0</v>
      </c>
      <c r="EI17" s="54">
        <v>0</v>
      </c>
      <c r="EJ17" s="54">
        <v>0</v>
      </c>
      <c r="EK17" s="54">
        <v>0</v>
      </c>
      <c r="EL17" s="54">
        <v>0</v>
      </c>
      <c r="EM17" s="54">
        <v>0</v>
      </c>
      <c r="EN17" s="54">
        <v>0</v>
      </c>
      <c r="EO17" s="197">
        <v>0</v>
      </c>
      <c r="EP17" s="287">
        <v>0</v>
      </c>
      <c r="EQ17" s="54">
        <v>0</v>
      </c>
      <c r="ER17" s="287">
        <v>0</v>
      </c>
      <c r="ES17" s="54">
        <v>0</v>
      </c>
      <c r="ET17" s="288">
        <v>0</v>
      </c>
      <c r="EU17" s="54">
        <v>0</v>
      </c>
      <c r="EV17" s="54">
        <v>0</v>
      </c>
      <c r="EW17" s="54">
        <v>0</v>
      </c>
      <c r="EX17" s="54">
        <v>0</v>
      </c>
      <c r="EY17" s="54">
        <v>0</v>
      </c>
      <c r="EZ17" s="54">
        <v>0</v>
      </c>
      <c r="FA17" s="54">
        <v>0</v>
      </c>
      <c r="FB17" s="54">
        <v>0</v>
      </c>
      <c r="FC17" s="54">
        <v>0</v>
      </c>
      <c r="FD17" s="54">
        <v>0</v>
      </c>
      <c r="FE17" s="54">
        <v>0</v>
      </c>
      <c r="FF17" s="54">
        <v>0</v>
      </c>
      <c r="FG17" s="54">
        <v>0</v>
      </c>
      <c r="FH17" s="54">
        <v>0</v>
      </c>
      <c r="FI17" s="54">
        <v>0</v>
      </c>
      <c r="FJ17" s="54">
        <v>0</v>
      </c>
      <c r="FK17" s="54">
        <v>0</v>
      </c>
      <c r="FL17" s="54">
        <v>0</v>
      </c>
      <c r="FM17" s="197">
        <v>0</v>
      </c>
      <c r="FN17" s="289">
        <f t="shared" si="0"/>
        <v>9.5833333333333339</v>
      </c>
      <c r="FO17" s="290">
        <f t="shared" si="1"/>
        <v>16</v>
      </c>
      <c r="FP17" s="291">
        <f t="shared" si="2"/>
        <v>80.184331797235018</v>
      </c>
      <c r="FQ17" s="292">
        <f t="shared" si="3"/>
        <v>55.555555555555557</v>
      </c>
      <c r="FR17" s="306">
        <v>240</v>
      </c>
      <c r="FS17" s="195">
        <v>75</v>
      </c>
      <c r="FT17" s="195">
        <v>23</v>
      </c>
      <c r="FU17" s="195">
        <v>12</v>
      </c>
      <c r="FV17" s="195">
        <v>174</v>
      </c>
      <c r="FW17" s="195">
        <v>35</v>
      </c>
      <c r="FX17" s="54">
        <v>0</v>
      </c>
      <c r="FY17" s="54">
        <v>0</v>
      </c>
      <c r="FZ17" s="195">
        <v>13</v>
      </c>
      <c r="GA17" s="195">
        <v>11</v>
      </c>
      <c r="GB17" s="195">
        <v>29</v>
      </c>
      <c r="GC17" s="195">
        <v>16</v>
      </c>
      <c r="GD17" s="199">
        <v>1</v>
      </c>
      <c r="GE17" s="307">
        <v>1</v>
      </c>
      <c r="GF17" s="294">
        <f t="shared" si="4"/>
        <v>0.56818181818181823</v>
      </c>
      <c r="GG17" s="290">
        <f t="shared" si="5"/>
        <v>0.80645161290322576</v>
      </c>
      <c r="GH17" s="291">
        <f t="shared" si="6"/>
        <v>65.142857142857153</v>
      </c>
      <c r="GI17" s="292">
        <f t="shared" si="7"/>
        <v>53.658536585365859</v>
      </c>
      <c r="GJ17" s="306">
        <v>176</v>
      </c>
      <c r="GK17" s="195">
        <v>124</v>
      </c>
      <c r="GL17" s="195">
        <v>1</v>
      </c>
      <c r="GM17" s="195">
        <v>1</v>
      </c>
      <c r="GN17" s="195">
        <v>114</v>
      </c>
      <c r="GO17" s="195">
        <v>66</v>
      </c>
      <c r="GP17" s="54">
        <v>0</v>
      </c>
      <c r="GQ17" s="54">
        <v>0</v>
      </c>
      <c r="GR17" s="195">
        <v>36</v>
      </c>
      <c r="GS17" s="195">
        <v>34</v>
      </c>
      <c r="GT17" s="195">
        <v>25</v>
      </c>
      <c r="GU17" s="195">
        <v>23</v>
      </c>
      <c r="GV17" s="54">
        <v>0</v>
      </c>
      <c r="GW17" s="197">
        <v>0</v>
      </c>
      <c r="GX17" s="294">
        <f t="shared" si="8"/>
        <v>3.9634146341463414</v>
      </c>
      <c r="GY17" s="290">
        <f t="shared" si="9"/>
        <v>10.526315789473683</v>
      </c>
      <c r="GZ17" s="291">
        <f t="shared" si="10"/>
        <v>83.333333333333343</v>
      </c>
      <c r="HA17" s="292">
        <f t="shared" si="11"/>
        <v>50.980392156862742</v>
      </c>
      <c r="HB17" s="308">
        <v>328</v>
      </c>
      <c r="HC17" s="199">
        <v>57</v>
      </c>
      <c r="HD17" s="199">
        <v>13</v>
      </c>
      <c r="HE17" s="199">
        <v>6</v>
      </c>
      <c r="HF17" s="199">
        <v>260</v>
      </c>
      <c r="HG17" s="199">
        <v>26</v>
      </c>
      <c r="HH17" s="199">
        <v>3</v>
      </c>
      <c r="HI17" s="54">
        <v>0</v>
      </c>
      <c r="HJ17" s="199">
        <v>16</v>
      </c>
      <c r="HK17" s="199">
        <v>12</v>
      </c>
      <c r="HL17" s="199">
        <v>35</v>
      </c>
      <c r="HM17" s="199">
        <v>13</v>
      </c>
      <c r="HN17" s="199">
        <v>1</v>
      </c>
      <c r="HO17" s="197">
        <v>0</v>
      </c>
      <c r="HP17" s="294">
        <f t="shared" si="12"/>
        <v>2.3452157598499062</v>
      </c>
      <c r="HQ17" s="290">
        <f t="shared" si="13"/>
        <v>0</v>
      </c>
      <c r="HR17" s="291">
        <f t="shared" si="14"/>
        <v>93.398058252427191</v>
      </c>
      <c r="HS17" s="292">
        <f t="shared" si="15"/>
        <v>56.666666666666664</v>
      </c>
      <c r="HT17" s="308">
        <v>1066</v>
      </c>
      <c r="HU17" s="199">
        <v>60</v>
      </c>
      <c r="HV17" s="199">
        <v>25</v>
      </c>
      <c r="HW17" s="54">
        <v>0</v>
      </c>
      <c r="HX17" s="199">
        <v>962</v>
      </c>
      <c r="HY17" s="199">
        <v>34</v>
      </c>
      <c r="HZ17" s="199">
        <v>11</v>
      </c>
      <c r="IA17" s="54">
        <v>0</v>
      </c>
      <c r="IB17" s="199">
        <v>29</v>
      </c>
      <c r="IC17" s="199">
        <v>11</v>
      </c>
      <c r="ID17" s="199">
        <v>39</v>
      </c>
      <c r="IE17" s="199">
        <v>15</v>
      </c>
      <c r="IF17" s="54">
        <v>0</v>
      </c>
      <c r="IG17" s="197">
        <v>0</v>
      </c>
      <c r="IH17" s="289">
        <f t="shared" si="16"/>
        <v>0</v>
      </c>
      <c r="II17" s="290">
        <f t="shared" si="34"/>
        <v>0</v>
      </c>
      <c r="IJ17" s="291">
        <f t="shared" si="17"/>
        <v>94.20289855072464</v>
      </c>
      <c r="IK17" s="292">
        <f t="shared" si="35"/>
        <v>85.714285714285708</v>
      </c>
      <c r="IL17" s="308">
        <v>72</v>
      </c>
      <c r="IM17" s="199">
        <v>14</v>
      </c>
      <c r="IN17" s="54">
        <v>0</v>
      </c>
      <c r="IO17" s="54">
        <v>0</v>
      </c>
      <c r="IP17" s="199">
        <v>65</v>
      </c>
      <c r="IQ17" s="199">
        <v>12</v>
      </c>
      <c r="IR17" s="199">
        <v>3</v>
      </c>
      <c r="IS17" s="54">
        <v>0</v>
      </c>
      <c r="IT17" s="199">
        <v>1</v>
      </c>
      <c r="IU17" s="199">
        <v>1</v>
      </c>
      <c r="IV17" s="309">
        <v>3</v>
      </c>
      <c r="IW17" s="26">
        <v>1</v>
      </c>
      <c r="IX17" s="30">
        <v>0</v>
      </c>
      <c r="IY17" s="40">
        <v>0</v>
      </c>
      <c r="IZ17" s="289">
        <f t="shared" si="18"/>
        <v>14.716981132075471</v>
      </c>
      <c r="JA17" s="290">
        <f t="shared" si="19"/>
        <v>5.1948051948051948</v>
      </c>
      <c r="JB17" s="291">
        <f t="shared" si="20"/>
        <v>82.94930875576037</v>
      </c>
      <c r="JC17" s="297">
        <f t="shared" si="21"/>
        <v>64.38356164383562</v>
      </c>
      <c r="JD17" s="310">
        <v>265</v>
      </c>
      <c r="JE17" s="58">
        <v>77</v>
      </c>
      <c r="JF17" s="58">
        <v>39</v>
      </c>
      <c r="JG17" s="58">
        <v>4</v>
      </c>
      <c r="JH17" s="58">
        <v>180</v>
      </c>
      <c r="JI17" s="58">
        <v>47</v>
      </c>
      <c r="JJ17" s="58">
        <v>9</v>
      </c>
      <c r="JK17" s="30">
        <v>0</v>
      </c>
      <c r="JL17" s="58">
        <v>10</v>
      </c>
      <c r="JM17" s="58">
        <v>9</v>
      </c>
      <c r="JN17" s="311">
        <v>27</v>
      </c>
      <c r="JO17" s="26">
        <v>17</v>
      </c>
      <c r="JP17" s="30">
        <v>0</v>
      </c>
      <c r="JQ17" s="40">
        <v>0</v>
      </c>
      <c r="JR17" s="289">
        <f t="shared" si="22"/>
        <v>6.5502183406113534</v>
      </c>
      <c r="JS17" s="290">
        <f t="shared" si="23"/>
        <v>0</v>
      </c>
      <c r="JT17" s="291">
        <f t="shared" si="24"/>
        <v>98.039215686274503</v>
      </c>
      <c r="JU17" s="297">
        <f t="shared" si="25"/>
        <v>85.714285714285708</v>
      </c>
      <c r="JV17" s="310">
        <v>458</v>
      </c>
      <c r="JW17" s="58">
        <v>7</v>
      </c>
      <c r="JX17" s="58">
        <v>30</v>
      </c>
      <c r="JY17" s="58">
        <v>0</v>
      </c>
      <c r="JZ17" s="58">
        <v>400</v>
      </c>
      <c r="KA17" s="58">
        <v>6</v>
      </c>
      <c r="KB17" s="58">
        <v>20</v>
      </c>
      <c r="KC17" s="30">
        <v>0</v>
      </c>
      <c r="KD17" s="58">
        <v>3</v>
      </c>
      <c r="KE17" s="58">
        <v>0</v>
      </c>
      <c r="KF17" s="311">
        <v>5</v>
      </c>
      <c r="KG17" s="26">
        <v>1</v>
      </c>
      <c r="KH17" s="30">
        <v>0</v>
      </c>
      <c r="KI17" s="40">
        <v>0</v>
      </c>
      <c r="KJ17" s="289">
        <f t="shared" si="26"/>
        <v>21.605839416058394</v>
      </c>
      <c r="KK17" s="290">
        <f t="shared" si="27"/>
        <v>11.538461538461538</v>
      </c>
      <c r="KL17" s="291">
        <f t="shared" si="28"/>
        <v>94.174757281553397</v>
      </c>
      <c r="KM17" s="297">
        <f t="shared" si="29"/>
        <v>80</v>
      </c>
      <c r="KN17" s="310">
        <v>685</v>
      </c>
      <c r="KO17" s="58">
        <v>130</v>
      </c>
      <c r="KP17" s="58">
        <v>148</v>
      </c>
      <c r="KQ17" s="58">
        <v>15</v>
      </c>
      <c r="KR17" s="58">
        <v>485</v>
      </c>
      <c r="KS17" s="58">
        <v>92</v>
      </c>
      <c r="KT17" s="58">
        <v>22</v>
      </c>
      <c r="KU17" s="30">
        <v>0</v>
      </c>
      <c r="KV17" s="58">
        <v>11</v>
      </c>
      <c r="KW17" s="58">
        <v>11</v>
      </c>
      <c r="KX17" s="311">
        <v>19</v>
      </c>
      <c r="KY17" s="26">
        <v>12</v>
      </c>
      <c r="KZ17" s="30">
        <v>0</v>
      </c>
      <c r="LA17" s="40">
        <v>0</v>
      </c>
      <c r="LB17" s="289">
        <f t="shared" si="36"/>
        <v>4.838709677419355</v>
      </c>
      <c r="LC17" s="290">
        <f t="shared" si="40"/>
        <v>12.5</v>
      </c>
      <c r="LD17" s="291">
        <f t="shared" si="37"/>
        <v>90.857142857142861</v>
      </c>
      <c r="LE17" s="297">
        <f t="shared" si="41"/>
        <v>57.142857142857139</v>
      </c>
      <c r="LF17" s="310">
        <v>186</v>
      </c>
      <c r="LG17" s="58">
        <v>8</v>
      </c>
      <c r="LH17" s="58">
        <v>9</v>
      </c>
      <c r="LI17" s="58">
        <v>1</v>
      </c>
      <c r="LJ17" s="58">
        <v>159</v>
      </c>
      <c r="LK17" s="58">
        <v>4</v>
      </c>
      <c r="LL17" s="58">
        <v>2</v>
      </c>
      <c r="LM17" s="30">
        <v>0</v>
      </c>
      <c r="LN17" s="58">
        <v>5</v>
      </c>
      <c r="LO17" s="58">
        <v>1</v>
      </c>
      <c r="LP17" s="311">
        <v>11</v>
      </c>
      <c r="LQ17" s="26">
        <v>2</v>
      </c>
      <c r="LR17" s="30">
        <v>0</v>
      </c>
      <c r="LS17" s="40">
        <v>0</v>
      </c>
      <c r="LT17" s="289">
        <f t="shared" si="30"/>
        <v>0</v>
      </c>
      <c r="LU17" s="290">
        <f>MA17/LY17*100</f>
        <v>0</v>
      </c>
      <c r="LV17" s="291">
        <f t="shared" si="31"/>
        <v>100</v>
      </c>
      <c r="LW17" s="297">
        <f>MC17/(LY17-MA17-ME17)*100</f>
        <v>100</v>
      </c>
      <c r="LX17" s="310">
        <v>11</v>
      </c>
      <c r="LY17" s="58">
        <v>1</v>
      </c>
      <c r="LZ17" s="58">
        <v>0</v>
      </c>
      <c r="MA17" s="58">
        <v>0</v>
      </c>
      <c r="MB17" s="58">
        <v>11</v>
      </c>
      <c r="MC17" s="58">
        <v>1</v>
      </c>
      <c r="MD17" s="58">
        <v>0</v>
      </c>
      <c r="ME17" s="30">
        <v>0</v>
      </c>
      <c r="MF17" s="58">
        <v>0</v>
      </c>
      <c r="MG17" s="58">
        <v>0</v>
      </c>
      <c r="MH17" s="311">
        <v>0</v>
      </c>
      <c r="MI17" s="26">
        <v>0</v>
      </c>
      <c r="MJ17" s="30">
        <v>0</v>
      </c>
      <c r="MK17" s="40">
        <v>0</v>
      </c>
      <c r="ML17" s="289">
        <f t="shared" si="32"/>
        <v>0.29112081513828242</v>
      </c>
      <c r="MM17" s="290">
        <f t="shared" si="38"/>
        <v>0.55248618784530379</v>
      </c>
      <c r="MN17" s="291">
        <f t="shared" si="33"/>
        <v>89.197080291970792</v>
      </c>
      <c r="MO17" s="297">
        <f t="shared" si="39"/>
        <v>65</v>
      </c>
      <c r="MP17" s="310">
        <v>687</v>
      </c>
      <c r="MQ17" s="58">
        <v>181</v>
      </c>
      <c r="MR17" s="58">
        <v>2</v>
      </c>
      <c r="MS17" s="58">
        <v>1</v>
      </c>
      <c r="MT17" s="58">
        <v>611</v>
      </c>
      <c r="MU17" s="58">
        <v>117</v>
      </c>
      <c r="MV17" s="58">
        <v>0</v>
      </c>
      <c r="MW17" s="30">
        <v>0</v>
      </c>
      <c r="MX17" s="58">
        <v>54</v>
      </c>
      <c r="MY17" s="58">
        <v>53</v>
      </c>
      <c r="MZ17" s="311">
        <v>20</v>
      </c>
      <c r="NA17" s="26">
        <v>10</v>
      </c>
      <c r="NB17" s="30">
        <v>0</v>
      </c>
      <c r="NC17" s="40">
        <v>0</v>
      </c>
    </row>
    <row r="18" spans="1:367" s="1" customFormat="1" x14ac:dyDescent="0.3">
      <c r="A18" s="285" t="s">
        <v>120</v>
      </c>
      <c r="B18" s="286">
        <v>0</v>
      </c>
      <c r="C18" s="54">
        <v>0</v>
      </c>
      <c r="D18" s="287">
        <v>0</v>
      </c>
      <c r="E18" s="54">
        <v>0</v>
      </c>
      <c r="F18" s="288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>
        <v>0</v>
      </c>
      <c r="P18" s="54">
        <v>0</v>
      </c>
      <c r="Q18" s="54">
        <v>0</v>
      </c>
      <c r="R18" s="54">
        <v>0</v>
      </c>
      <c r="S18" s="54">
        <v>0</v>
      </c>
      <c r="T18" s="54">
        <v>0</v>
      </c>
      <c r="U18" s="54">
        <v>0</v>
      </c>
      <c r="V18" s="54">
        <v>0</v>
      </c>
      <c r="W18" s="54">
        <v>0</v>
      </c>
      <c r="X18" s="54">
        <v>0</v>
      </c>
      <c r="Y18" s="197">
        <v>0</v>
      </c>
      <c r="Z18" s="287">
        <v>0</v>
      </c>
      <c r="AA18" s="54">
        <v>0</v>
      </c>
      <c r="AB18" s="287">
        <v>0</v>
      </c>
      <c r="AC18" s="54">
        <v>0</v>
      </c>
      <c r="AD18" s="288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54">
        <v>0</v>
      </c>
      <c r="AP18" s="54">
        <v>0</v>
      </c>
      <c r="AQ18" s="54">
        <v>0</v>
      </c>
      <c r="AR18" s="54">
        <v>0</v>
      </c>
      <c r="AS18" s="54">
        <v>0</v>
      </c>
      <c r="AT18" s="54">
        <v>0</v>
      </c>
      <c r="AU18" s="54">
        <v>0</v>
      </c>
      <c r="AV18" s="54">
        <v>0</v>
      </c>
      <c r="AW18" s="197">
        <v>0</v>
      </c>
      <c r="AX18" s="287">
        <v>0</v>
      </c>
      <c r="AY18" s="54">
        <v>0</v>
      </c>
      <c r="AZ18" s="287">
        <v>0</v>
      </c>
      <c r="BA18" s="54">
        <v>0</v>
      </c>
      <c r="BB18" s="288">
        <v>0</v>
      </c>
      <c r="BC18" s="54">
        <v>0</v>
      </c>
      <c r="BD18" s="54">
        <v>0</v>
      </c>
      <c r="BE18" s="54">
        <v>0</v>
      </c>
      <c r="BF18" s="54">
        <v>0</v>
      </c>
      <c r="BG18" s="54">
        <v>0</v>
      </c>
      <c r="BH18" s="54">
        <v>0</v>
      </c>
      <c r="BI18" s="54">
        <v>0</v>
      </c>
      <c r="BJ18" s="54">
        <v>0</v>
      </c>
      <c r="BK18" s="54">
        <v>0</v>
      </c>
      <c r="BL18" s="54">
        <v>0</v>
      </c>
      <c r="BM18" s="54">
        <v>0</v>
      </c>
      <c r="BN18" s="54">
        <v>0</v>
      </c>
      <c r="BO18" s="54">
        <v>0</v>
      </c>
      <c r="BP18" s="54">
        <v>0</v>
      </c>
      <c r="BQ18" s="54">
        <v>0</v>
      </c>
      <c r="BR18" s="54">
        <v>0</v>
      </c>
      <c r="BS18" s="54">
        <v>0</v>
      </c>
      <c r="BT18" s="54">
        <v>0</v>
      </c>
      <c r="BU18" s="197">
        <v>0</v>
      </c>
      <c r="BV18" s="287">
        <v>0</v>
      </c>
      <c r="BW18" s="54">
        <v>0</v>
      </c>
      <c r="BX18" s="287">
        <v>0</v>
      </c>
      <c r="BY18" s="54">
        <v>0</v>
      </c>
      <c r="BZ18" s="288">
        <v>0</v>
      </c>
      <c r="CA18" s="54">
        <v>0</v>
      </c>
      <c r="CB18" s="54">
        <v>0</v>
      </c>
      <c r="CC18" s="54">
        <v>0</v>
      </c>
      <c r="CD18" s="54">
        <v>0</v>
      </c>
      <c r="CE18" s="54">
        <v>0</v>
      </c>
      <c r="CF18" s="54">
        <v>0</v>
      </c>
      <c r="CG18" s="54">
        <v>0</v>
      </c>
      <c r="CH18" s="54">
        <v>0</v>
      </c>
      <c r="CI18" s="54">
        <v>0</v>
      </c>
      <c r="CJ18" s="54">
        <v>0</v>
      </c>
      <c r="CK18" s="54">
        <v>0</v>
      </c>
      <c r="CL18" s="54">
        <v>0</v>
      </c>
      <c r="CM18" s="54">
        <v>0</v>
      </c>
      <c r="CN18" s="54">
        <v>0</v>
      </c>
      <c r="CO18" s="54">
        <v>0</v>
      </c>
      <c r="CP18" s="54">
        <v>0</v>
      </c>
      <c r="CQ18" s="54">
        <v>0</v>
      </c>
      <c r="CR18" s="54">
        <v>0</v>
      </c>
      <c r="CS18" s="197">
        <v>0</v>
      </c>
      <c r="CT18" s="287">
        <v>0</v>
      </c>
      <c r="CU18" s="54">
        <v>0</v>
      </c>
      <c r="CV18" s="287">
        <v>0</v>
      </c>
      <c r="CW18" s="54">
        <v>0</v>
      </c>
      <c r="CX18" s="288">
        <v>0</v>
      </c>
      <c r="CY18" s="54">
        <v>0</v>
      </c>
      <c r="CZ18" s="54">
        <v>0</v>
      </c>
      <c r="DA18" s="54">
        <v>0</v>
      </c>
      <c r="DB18" s="54">
        <v>0</v>
      </c>
      <c r="DC18" s="54">
        <v>0</v>
      </c>
      <c r="DD18" s="54">
        <v>0</v>
      </c>
      <c r="DE18" s="54">
        <v>0</v>
      </c>
      <c r="DF18" s="54">
        <v>0</v>
      </c>
      <c r="DG18" s="54">
        <v>0</v>
      </c>
      <c r="DH18" s="54">
        <v>0</v>
      </c>
      <c r="DI18" s="54">
        <v>0</v>
      </c>
      <c r="DJ18" s="54">
        <v>0</v>
      </c>
      <c r="DK18" s="54">
        <v>0</v>
      </c>
      <c r="DL18" s="54">
        <v>0</v>
      </c>
      <c r="DM18" s="54">
        <v>0</v>
      </c>
      <c r="DN18" s="54">
        <v>0</v>
      </c>
      <c r="DO18" s="54">
        <v>0</v>
      </c>
      <c r="DP18" s="54">
        <v>0</v>
      </c>
      <c r="DQ18" s="197">
        <v>0</v>
      </c>
      <c r="DR18" s="287">
        <v>0</v>
      </c>
      <c r="DS18" s="54">
        <v>0</v>
      </c>
      <c r="DT18" s="287">
        <v>0</v>
      </c>
      <c r="DU18" s="54">
        <v>0</v>
      </c>
      <c r="DV18" s="288">
        <v>0</v>
      </c>
      <c r="DW18" s="54">
        <v>0</v>
      </c>
      <c r="DX18" s="54">
        <v>0</v>
      </c>
      <c r="DY18" s="54">
        <v>0</v>
      </c>
      <c r="DZ18" s="54">
        <v>0</v>
      </c>
      <c r="EA18" s="54">
        <v>0</v>
      </c>
      <c r="EB18" s="54">
        <v>0</v>
      </c>
      <c r="EC18" s="54">
        <v>0</v>
      </c>
      <c r="ED18" s="54">
        <v>0</v>
      </c>
      <c r="EE18" s="54">
        <v>0</v>
      </c>
      <c r="EF18" s="54">
        <v>0</v>
      </c>
      <c r="EG18" s="54">
        <v>0</v>
      </c>
      <c r="EH18" s="54">
        <v>0</v>
      </c>
      <c r="EI18" s="54">
        <v>0</v>
      </c>
      <c r="EJ18" s="54">
        <v>0</v>
      </c>
      <c r="EK18" s="54">
        <v>0</v>
      </c>
      <c r="EL18" s="54">
        <v>0</v>
      </c>
      <c r="EM18" s="54">
        <v>0</v>
      </c>
      <c r="EN18" s="54">
        <v>0</v>
      </c>
      <c r="EO18" s="197">
        <v>0</v>
      </c>
      <c r="EP18" s="287">
        <v>0</v>
      </c>
      <c r="EQ18" s="54">
        <v>0</v>
      </c>
      <c r="ER18" s="287">
        <v>0</v>
      </c>
      <c r="ES18" s="54">
        <v>0</v>
      </c>
      <c r="ET18" s="288">
        <v>0</v>
      </c>
      <c r="EU18" s="54">
        <v>0</v>
      </c>
      <c r="EV18" s="54">
        <v>0</v>
      </c>
      <c r="EW18" s="54">
        <v>0</v>
      </c>
      <c r="EX18" s="54">
        <v>0</v>
      </c>
      <c r="EY18" s="54">
        <v>0</v>
      </c>
      <c r="EZ18" s="54">
        <v>0</v>
      </c>
      <c r="FA18" s="54">
        <v>0</v>
      </c>
      <c r="FB18" s="54">
        <v>0</v>
      </c>
      <c r="FC18" s="54">
        <v>0</v>
      </c>
      <c r="FD18" s="54">
        <v>0</v>
      </c>
      <c r="FE18" s="54">
        <v>0</v>
      </c>
      <c r="FF18" s="54">
        <v>0</v>
      </c>
      <c r="FG18" s="54">
        <v>0</v>
      </c>
      <c r="FH18" s="54">
        <v>0</v>
      </c>
      <c r="FI18" s="54">
        <v>0</v>
      </c>
      <c r="FJ18" s="54">
        <v>0</v>
      </c>
      <c r="FK18" s="54">
        <v>0</v>
      </c>
      <c r="FL18" s="54">
        <v>0</v>
      </c>
      <c r="FM18" s="197">
        <v>0</v>
      </c>
      <c r="FN18" s="289">
        <f t="shared" si="0"/>
        <v>9.0047393364928912</v>
      </c>
      <c r="FO18" s="290">
        <f t="shared" si="1"/>
        <v>11.428571428571429</v>
      </c>
      <c r="FP18" s="291">
        <f t="shared" si="2"/>
        <v>86.516853932584269</v>
      </c>
      <c r="FQ18" s="292">
        <f t="shared" si="3"/>
        <v>72.58064516129032</v>
      </c>
      <c r="FR18" s="293">
        <v>211</v>
      </c>
      <c r="FS18" s="53">
        <v>70</v>
      </c>
      <c r="FT18" s="53">
        <v>19</v>
      </c>
      <c r="FU18" s="53">
        <v>8</v>
      </c>
      <c r="FV18" s="53">
        <v>154</v>
      </c>
      <c r="FW18" s="53">
        <v>45</v>
      </c>
      <c r="FX18" s="53">
        <v>14</v>
      </c>
      <c r="FY18" s="54">
        <v>0</v>
      </c>
      <c r="FZ18" s="53">
        <v>13</v>
      </c>
      <c r="GA18" s="53">
        <v>10</v>
      </c>
      <c r="GB18" s="53">
        <v>11</v>
      </c>
      <c r="GC18" s="53">
        <v>7</v>
      </c>
      <c r="GD18" s="54">
        <v>0</v>
      </c>
      <c r="GE18" s="197">
        <v>0</v>
      </c>
      <c r="GF18" s="294">
        <f t="shared" si="4"/>
        <v>2.1857923497267762</v>
      </c>
      <c r="GG18" s="290">
        <f t="shared" si="5"/>
        <v>3.1746031746031744</v>
      </c>
      <c r="GH18" s="291">
        <f t="shared" si="6"/>
        <v>59.217877094972074</v>
      </c>
      <c r="GI18" s="292">
        <f t="shared" si="7"/>
        <v>42.622950819672127</v>
      </c>
      <c r="GJ18" s="293">
        <v>183</v>
      </c>
      <c r="GK18" s="53">
        <v>126</v>
      </c>
      <c r="GL18" s="53">
        <v>4</v>
      </c>
      <c r="GM18" s="53">
        <v>4</v>
      </c>
      <c r="GN18" s="53">
        <v>106</v>
      </c>
      <c r="GO18" s="53">
        <v>52</v>
      </c>
      <c r="GP18" s="54">
        <v>0</v>
      </c>
      <c r="GQ18" s="54">
        <v>0</v>
      </c>
      <c r="GR18" s="53">
        <v>38</v>
      </c>
      <c r="GS18" s="53">
        <v>37</v>
      </c>
      <c r="GT18" s="53">
        <v>35</v>
      </c>
      <c r="GU18" s="53">
        <v>33</v>
      </c>
      <c r="GV18" s="54">
        <v>0</v>
      </c>
      <c r="GW18" s="197">
        <v>0</v>
      </c>
      <c r="GX18" s="294">
        <f t="shared" si="8"/>
        <v>10.080645161290322</v>
      </c>
      <c r="GY18" s="290">
        <f t="shared" si="9"/>
        <v>13.888888888888889</v>
      </c>
      <c r="GZ18" s="291">
        <f t="shared" si="10"/>
        <v>86.854460093896719</v>
      </c>
      <c r="HA18" s="292">
        <f t="shared" si="11"/>
        <v>70.967741935483872</v>
      </c>
      <c r="HB18" s="295">
        <v>248</v>
      </c>
      <c r="HC18" s="56">
        <v>36</v>
      </c>
      <c r="HD18" s="56">
        <v>25</v>
      </c>
      <c r="HE18" s="56">
        <v>5</v>
      </c>
      <c r="HF18" s="56">
        <v>185</v>
      </c>
      <c r="HG18" s="56">
        <v>22</v>
      </c>
      <c r="HH18" s="56">
        <v>10</v>
      </c>
      <c r="HI18" s="54">
        <v>0</v>
      </c>
      <c r="HJ18" s="56">
        <v>5</v>
      </c>
      <c r="HK18" s="56">
        <v>2</v>
      </c>
      <c r="HL18" s="56">
        <v>23</v>
      </c>
      <c r="HM18" s="56">
        <v>7</v>
      </c>
      <c r="HN18" s="54">
        <v>0</v>
      </c>
      <c r="HO18" s="197">
        <v>0</v>
      </c>
      <c r="HP18" s="294">
        <f t="shared" si="12"/>
        <v>2.2355975924333622</v>
      </c>
      <c r="HQ18" s="290">
        <f t="shared" si="13"/>
        <v>9.3023255813953494</v>
      </c>
      <c r="HR18" s="291">
        <f t="shared" si="14"/>
        <v>88.062442607897154</v>
      </c>
      <c r="HS18" s="292">
        <f t="shared" si="15"/>
        <v>61.53846153846154</v>
      </c>
      <c r="HT18" s="295">
        <v>1163</v>
      </c>
      <c r="HU18" s="56">
        <v>43</v>
      </c>
      <c r="HV18" s="199">
        <v>26</v>
      </c>
      <c r="HW18" s="56">
        <v>4</v>
      </c>
      <c r="HX18" s="56">
        <v>959</v>
      </c>
      <c r="HY18" s="56">
        <v>24</v>
      </c>
      <c r="HZ18" s="56">
        <v>48</v>
      </c>
      <c r="IA18" s="54">
        <v>0</v>
      </c>
      <c r="IB18" s="56">
        <v>56</v>
      </c>
      <c r="IC18" s="56">
        <v>10</v>
      </c>
      <c r="ID18" s="56">
        <v>74</v>
      </c>
      <c r="IE18" s="56">
        <v>5</v>
      </c>
      <c r="IF18" s="54">
        <v>0</v>
      </c>
      <c r="IG18" s="197">
        <v>0</v>
      </c>
      <c r="IH18" s="289">
        <f t="shared" si="16"/>
        <v>0</v>
      </c>
      <c r="II18" s="290">
        <f t="shared" si="34"/>
        <v>0</v>
      </c>
      <c r="IJ18" s="291">
        <f t="shared" si="17"/>
        <v>100</v>
      </c>
      <c r="IK18" s="292">
        <f t="shared" si="35"/>
        <v>100</v>
      </c>
      <c r="IL18" s="295">
        <v>39</v>
      </c>
      <c r="IM18" s="56">
        <v>10</v>
      </c>
      <c r="IN18" s="54">
        <v>0</v>
      </c>
      <c r="IO18" s="54">
        <v>0</v>
      </c>
      <c r="IP18" s="56">
        <v>38</v>
      </c>
      <c r="IQ18" s="56">
        <v>10</v>
      </c>
      <c r="IR18" s="56">
        <v>1</v>
      </c>
      <c r="IS18" s="54">
        <v>0</v>
      </c>
      <c r="IT18" s="54">
        <v>0</v>
      </c>
      <c r="IU18" s="54">
        <v>0</v>
      </c>
      <c r="IV18" s="302">
        <v>0</v>
      </c>
      <c r="IW18" s="26">
        <v>0</v>
      </c>
      <c r="IX18" s="30">
        <v>0</v>
      </c>
      <c r="IY18" s="40">
        <v>0</v>
      </c>
      <c r="IZ18" s="289">
        <f t="shared" si="18"/>
        <v>9.3922651933701662</v>
      </c>
      <c r="JA18" s="290">
        <f t="shared" si="19"/>
        <v>13.978494623655912</v>
      </c>
      <c r="JB18" s="291">
        <f t="shared" si="20"/>
        <v>91.139240506329116</v>
      </c>
      <c r="JC18" s="297">
        <f t="shared" si="21"/>
        <v>67.5</v>
      </c>
      <c r="JD18" s="298">
        <v>362</v>
      </c>
      <c r="JE18" s="52">
        <v>93</v>
      </c>
      <c r="JF18" s="52">
        <v>34</v>
      </c>
      <c r="JG18" s="52">
        <v>13</v>
      </c>
      <c r="JH18" s="52">
        <v>288</v>
      </c>
      <c r="JI18" s="52">
        <v>54</v>
      </c>
      <c r="JJ18" s="52">
        <v>12</v>
      </c>
      <c r="JK18" s="30">
        <v>0</v>
      </c>
      <c r="JL18" s="52">
        <v>21</v>
      </c>
      <c r="JM18" s="52">
        <v>21</v>
      </c>
      <c r="JN18" s="299">
        <v>7</v>
      </c>
      <c r="JO18" s="26">
        <v>5</v>
      </c>
      <c r="JP18" s="30">
        <v>0</v>
      </c>
      <c r="JQ18" s="40">
        <v>0</v>
      </c>
      <c r="JR18" s="289">
        <f t="shared" si="22"/>
        <v>7.7092511013215859</v>
      </c>
      <c r="JS18" s="290">
        <f t="shared" si="23"/>
        <v>40</v>
      </c>
      <c r="JT18" s="291">
        <f t="shared" si="24"/>
        <v>93.21608040201005</v>
      </c>
      <c r="JU18" s="297">
        <f t="shared" si="25"/>
        <v>100</v>
      </c>
      <c r="JV18" s="298">
        <v>454</v>
      </c>
      <c r="JW18" s="52">
        <v>5</v>
      </c>
      <c r="JX18" s="52">
        <v>35</v>
      </c>
      <c r="JY18" s="52">
        <v>2</v>
      </c>
      <c r="JZ18" s="52">
        <v>371</v>
      </c>
      <c r="KA18" s="52">
        <v>3</v>
      </c>
      <c r="KB18" s="52">
        <v>21</v>
      </c>
      <c r="KC18" s="30">
        <v>0</v>
      </c>
      <c r="KD18" s="52">
        <v>11</v>
      </c>
      <c r="KE18" s="52">
        <v>0</v>
      </c>
      <c r="KF18" s="299">
        <v>16</v>
      </c>
      <c r="KG18" s="26">
        <v>0</v>
      </c>
      <c r="KH18" s="30">
        <v>0</v>
      </c>
      <c r="KI18" s="40">
        <v>0</v>
      </c>
      <c r="KJ18" s="289">
        <f t="shared" si="26"/>
        <v>16.780354706684857</v>
      </c>
      <c r="KK18" s="290">
        <f t="shared" si="27"/>
        <v>8.6614173228346463</v>
      </c>
      <c r="KL18" s="291">
        <f t="shared" si="28"/>
        <v>94.067796610169495</v>
      </c>
      <c r="KM18" s="297">
        <f t="shared" si="29"/>
        <v>87.068965517241381</v>
      </c>
      <c r="KN18" s="298">
        <v>733</v>
      </c>
      <c r="KO18" s="52">
        <v>127</v>
      </c>
      <c r="KP18" s="52">
        <v>123</v>
      </c>
      <c r="KQ18" s="52">
        <v>11</v>
      </c>
      <c r="KR18" s="52">
        <v>555</v>
      </c>
      <c r="KS18" s="52">
        <v>101</v>
      </c>
      <c r="KT18" s="52">
        <v>20</v>
      </c>
      <c r="KU18" s="30">
        <v>0</v>
      </c>
      <c r="KV18" s="52">
        <v>3</v>
      </c>
      <c r="KW18" s="52">
        <v>1</v>
      </c>
      <c r="KX18" s="299">
        <v>32</v>
      </c>
      <c r="KY18" s="26">
        <v>14</v>
      </c>
      <c r="KZ18" s="30">
        <v>0</v>
      </c>
      <c r="LA18" s="40">
        <v>0</v>
      </c>
      <c r="LB18" s="289">
        <f t="shared" si="36"/>
        <v>9.9137931034482758</v>
      </c>
      <c r="LC18" s="290">
        <f t="shared" si="40"/>
        <v>22.222222222222221</v>
      </c>
      <c r="LD18" s="291">
        <f t="shared" si="37"/>
        <v>92.857142857142861</v>
      </c>
      <c r="LE18" s="297">
        <f t="shared" si="41"/>
        <v>71.428571428571431</v>
      </c>
      <c r="LF18" s="298">
        <v>232</v>
      </c>
      <c r="LG18" s="52">
        <v>9</v>
      </c>
      <c r="LH18" s="52">
        <v>23</v>
      </c>
      <c r="LI18" s="52">
        <v>2</v>
      </c>
      <c r="LJ18" s="52">
        <v>182</v>
      </c>
      <c r="LK18" s="52">
        <v>5</v>
      </c>
      <c r="LL18" s="52">
        <v>13</v>
      </c>
      <c r="LM18" s="30">
        <v>0</v>
      </c>
      <c r="LN18" s="52">
        <v>6</v>
      </c>
      <c r="LO18" s="52">
        <v>2</v>
      </c>
      <c r="LP18" s="299">
        <v>8</v>
      </c>
      <c r="LQ18" s="26">
        <v>0</v>
      </c>
      <c r="LR18" s="30">
        <v>0</v>
      </c>
      <c r="LS18" s="40">
        <v>0</v>
      </c>
      <c r="LT18" s="289">
        <f t="shared" si="30"/>
        <v>8</v>
      </c>
      <c r="LU18" s="290" t="s">
        <v>147</v>
      </c>
      <c r="LV18" s="291">
        <f t="shared" si="31"/>
        <v>100</v>
      </c>
      <c r="LW18" s="297" t="s">
        <v>147</v>
      </c>
      <c r="LX18" s="298">
        <v>25</v>
      </c>
      <c r="LY18" s="52">
        <v>0</v>
      </c>
      <c r="LZ18" s="52">
        <v>2</v>
      </c>
      <c r="MA18" s="52">
        <v>0</v>
      </c>
      <c r="MB18" s="52">
        <v>23</v>
      </c>
      <c r="MC18" s="52">
        <v>0</v>
      </c>
      <c r="MD18" s="52">
        <v>0</v>
      </c>
      <c r="ME18" s="30">
        <v>0</v>
      </c>
      <c r="MF18" s="52">
        <v>0</v>
      </c>
      <c r="MG18" s="52">
        <v>0</v>
      </c>
      <c r="MH18" s="299">
        <v>0</v>
      </c>
      <c r="MI18" s="26">
        <v>0</v>
      </c>
      <c r="MJ18" s="30">
        <v>0</v>
      </c>
      <c r="MK18" s="40">
        <v>0</v>
      </c>
      <c r="ML18" s="289">
        <f t="shared" si="32"/>
        <v>0.28011204481792717</v>
      </c>
      <c r="MM18" s="290">
        <f t="shared" si="38"/>
        <v>0.42194092827004215</v>
      </c>
      <c r="MN18" s="291">
        <f t="shared" si="33"/>
        <v>88.64711447492904</v>
      </c>
      <c r="MO18" s="297">
        <f t="shared" si="39"/>
        <v>69.067796610169495</v>
      </c>
      <c r="MP18" s="298">
        <v>1071</v>
      </c>
      <c r="MQ18" s="52">
        <v>237</v>
      </c>
      <c r="MR18" s="52">
        <v>3</v>
      </c>
      <c r="MS18" s="52">
        <v>1</v>
      </c>
      <c r="MT18" s="52">
        <v>937</v>
      </c>
      <c r="MU18" s="52">
        <v>163</v>
      </c>
      <c r="MV18" s="52">
        <v>11</v>
      </c>
      <c r="MW18" s="30">
        <v>0</v>
      </c>
      <c r="MX18" s="52">
        <v>68</v>
      </c>
      <c r="MY18" s="52">
        <v>66</v>
      </c>
      <c r="MZ18" s="299">
        <v>52</v>
      </c>
      <c r="NA18" s="26">
        <v>7</v>
      </c>
      <c r="NB18" s="30">
        <v>0</v>
      </c>
      <c r="NC18" s="40">
        <v>0</v>
      </c>
    </row>
    <row r="19" spans="1:367" s="1" customFormat="1" x14ac:dyDescent="0.3">
      <c r="A19" s="285" t="s">
        <v>119</v>
      </c>
      <c r="B19" s="286">
        <v>0</v>
      </c>
      <c r="C19" s="54">
        <v>0</v>
      </c>
      <c r="D19" s="287">
        <v>0</v>
      </c>
      <c r="E19" s="54">
        <v>0</v>
      </c>
      <c r="F19" s="288">
        <v>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0</v>
      </c>
      <c r="Y19" s="197">
        <v>0</v>
      </c>
      <c r="Z19" s="287">
        <v>0</v>
      </c>
      <c r="AA19" s="54">
        <v>0</v>
      </c>
      <c r="AB19" s="287">
        <v>0</v>
      </c>
      <c r="AC19" s="54">
        <v>0</v>
      </c>
      <c r="AD19" s="288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54">
        <v>0</v>
      </c>
      <c r="AP19" s="54">
        <v>0</v>
      </c>
      <c r="AQ19" s="54">
        <v>0</v>
      </c>
      <c r="AR19" s="54">
        <v>0</v>
      </c>
      <c r="AS19" s="54">
        <v>0</v>
      </c>
      <c r="AT19" s="54">
        <v>0</v>
      </c>
      <c r="AU19" s="54">
        <v>0</v>
      </c>
      <c r="AV19" s="54">
        <v>0</v>
      </c>
      <c r="AW19" s="197">
        <v>0</v>
      </c>
      <c r="AX19" s="287">
        <v>0</v>
      </c>
      <c r="AY19" s="54">
        <v>0</v>
      </c>
      <c r="AZ19" s="287">
        <v>0</v>
      </c>
      <c r="BA19" s="54">
        <v>0</v>
      </c>
      <c r="BB19" s="288">
        <v>0</v>
      </c>
      <c r="BC19" s="54">
        <v>0</v>
      </c>
      <c r="BD19" s="54">
        <v>0</v>
      </c>
      <c r="BE19" s="54">
        <v>0</v>
      </c>
      <c r="BF19" s="54">
        <v>0</v>
      </c>
      <c r="BG19" s="54">
        <v>0</v>
      </c>
      <c r="BH19" s="54">
        <v>0</v>
      </c>
      <c r="BI19" s="54">
        <v>0</v>
      </c>
      <c r="BJ19" s="54">
        <v>0</v>
      </c>
      <c r="BK19" s="54">
        <v>0</v>
      </c>
      <c r="BL19" s="54">
        <v>0</v>
      </c>
      <c r="BM19" s="54">
        <v>0</v>
      </c>
      <c r="BN19" s="54">
        <v>0</v>
      </c>
      <c r="BO19" s="54">
        <v>0</v>
      </c>
      <c r="BP19" s="54">
        <v>0</v>
      </c>
      <c r="BQ19" s="54">
        <v>0</v>
      </c>
      <c r="BR19" s="54">
        <v>0</v>
      </c>
      <c r="BS19" s="54">
        <v>0</v>
      </c>
      <c r="BT19" s="54">
        <v>0</v>
      </c>
      <c r="BU19" s="197">
        <v>0</v>
      </c>
      <c r="BV19" s="287">
        <v>0</v>
      </c>
      <c r="BW19" s="54">
        <v>0</v>
      </c>
      <c r="BX19" s="287">
        <v>0</v>
      </c>
      <c r="BY19" s="54">
        <v>0</v>
      </c>
      <c r="BZ19" s="288">
        <v>0</v>
      </c>
      <c r="CA19" s="54">
        <v>0</v>
      </c>
      <c r="CB19" s="54">
        <v>0</v>
      </c>
      <c r="CC19" s="54">
        <v>0</v>
      </c>
      <c r="CD19" s="54">
        <v>0</v>
      </c>
      <c r="CE19" s="54">
        <v>0</v>
      </c>
      <c r="CF19" s="54">
        <v>0</v>
      </c>
      <c r="CG19" s="54">
        <v>0</v>
      </c>
      <c r="CH19" s="54">
        <v>0</v>
      </c>
      <c r="CI19" s="54">
        <v>0</v>
      </c>
      <c r="CJ19" s="54">
        <v>0</v>
      </c>
      <c r="CK19" s="54">
        <v>0</v>
      </c>
      <c r="CL19" s="54">
        <v>0</v>
      </c>
      <c r="CM19" s="54">
        <v>0</v>
      </c>
      <c r="CN19" s="54">
        <v>0</v>
      </c>
      <c r="CO19" s="54">
        <v>0</v>
      </c>
      <c r="CP19" s="54">
        <v>0</v>
      </c>
      <c r="CQ19" s="54">
        <v>0</v>
      </c>
      <c r="CR19" s="54">
        <v>0</v>
      </c>
      <c r="CS19" s="197">
        <v>0</v>
      </c>
      <c r="CT19" s="287">
        <v>0</v>
      </c>
      <c r="CU19" s="54">
        <v>0</v>
      </c>
      <c r="CV19" s="287">
        <v>0</v>
      </c>
      <c r="CW19" s="54">
        <v>0</v>
      </c>
      <c r="CX19" s="288">
        <v>0</v>
      </c>
      <c r="CY19" s="54">
        <v>0</v>
      </c>
      <c r="CZ19" s="54">
        <v>0</v>
      </c>
      <c r="DA19" s="54">
        <v>0</v>
      </c>
      <c r="DB19" s="54">
        <v>0</v>
      </c>
      <c r="DC19" s="54">
        <v>0</v>
      </c>
      <c r="DD19" s="54">
        <v>0</v>
      </c>
      <c r="DE19" s="54">
        <v>0</v>
      </c>
      <c r="DF19" s="54">
        <v>0</v>
      </c>
      <c r="DG19" s="54">
        <v>0</v>
      </c>
      <c r="DH19" s="54">
        <v>0</v>
      </c>
      <c r="DI19" s="54">
        <v>0</v>
      </c>
      <c r="DJ19" s="54">
        <v>0</v>
      </c>
      <c r="DK19" s="54">
        <v>0</v>
      </c>
      <c r="DL19" s="54">
        <v>0</v>
      </c>
      <c r="DM19" s="54">
        <v>0</v>
      </c>
      <c r="DN19" s="54">
        <v>0</v>
      </c>
      <c r="DO19" s="54">
        <v>0</v>
      </c>
      <c r="DP19" s="54">
        <v>0</v>
      </c>
      <c r="DQ19" s="197">
        <v>0</v>
      </c>
      <c r="DR19" s="287">
        <v>0</v>
      </c>
      <c r="DS19" s="54">
        <v>0</v>
      </c>
      <c r="DT19" s="287">
        <v>0</v>
      </c>
      <c r="DU19" s="54">
        <v>0</v>
      </c>
      <c r="DV19" s="288">
        <v>0</v>
      </c>
      <c r="DW19" s="54">
        <v>0</v>
      </c>
      <c r="DX19" s="54">
        <v>0</v>
      </c>
      <c r="DY19" s="54">
        <v>0</v>
      </c>
      <c r="DZ19" s="54">
        <v>0</v>
      </c>
      <c r="EA19" s="54">
        <v>0</v>
      </c>
      <c r="EB19" s="54">
        <v>0</v>
      </c>
      <c r="EC19" s="54">
        <v>0</v>
      </c>
      <c r="ED19" s="54">
        <v>0</v>
      </c>
      <c r="EE19" s="54">
        <v>0</v>
      </c>
      <c r="EF19" s="54">
        <v>0</v>
      </c>
      <c r="EG19" s="54">
        <v>0</v>
      </c>
      <c r="EH19" s="54">
        <v>0</v>
      </c>
      <c r="EI19" s="54">
        <v>0</v>
      </c>
      <c r="EJ19" s="54">
        <v>0</v>
      </c>
      <c r="EK19" s="54">
        <v>0</v>
      </c>
      <c r="EL19" s="54">
        <v>0</v>
      </c>
      <c r="EM19" s="54">
        <v>0</v>
      </c>
      <c r="EN19" s="54">
        <v>0</v>
      </c>
      <c r="EO19" s="197">
        <v>0</v>
      </c>
      <c r="EP19" s="287">
        <v>0</v>
      </c>
      <c r="EQ19" s="54">
        <v>0</v>
      </c>
      <c r="ER19" s="287">
        <v>0</v>
      </c>
      <c r="ES19" s="54">
        <v>0</v>
      </c>
      <c r="ET19" s="288">
        <v>0</v>
      </c>
      <c r="EU19" s="54">
        <v>0</v>
      </c>
      <c r="EV19" s="54">
        <v>0</v>
      </c>
      <c r="EW19" s="54">
        <v>0</v>
      </c>
      <c r="EX19" s="54">
        <v>0</v>
      </c>
      <c r="EY19" s="54">
        <v>0</v>
      </c>
      <c r="EZ19" s="54">
        <v>0</v>
      </c>
      <c r="FA19" s="54">
        <v>0</v>
      </c>
      <c r="FB19" s="54">
        <v>0</v>
      </c>
      <c r="FC19" s="54">
        <v>0</v>
      </c>
      <c r="FD19" s="54">
        <v>0</v>
      </c>
      <c r="FE19" s="54">
        <v>0</v>
      </c>
      <c r="FF19" s="54">
        <v>0</v>
      </c>
      <c r="FG19" s="54">
        <v>0</v>
      </c>
      <c r="FH19" s="54">
        <v>0</v>
      </c>
      <c r="FI19" s="54">
        <v>0</v>
      </c>
      <c r="FJ19" s="54">
        <v>0</v>
      </c>
      <c r="FK19" s="54">
        <v>0</v>
      </c>
      <c r="FL19" s="54">
        <v>0</v>
      </c>
      <c r="FM19" s="197">
        <v>0</v>
      </c>
      <c r="FN19" s="289">
        <f t="shared" si="0"/>
        <v>10.91703056768559</v>
      </c>
      <c r="FO19" s="290">
        <f t="shared" si="1"/>
        <v>10.989010989010989</v>
      </c>
      <c r="FP19" s="291">
        <f t="shared" si="2"/>
        <v>86.934673366834176</v>
      </c>
      <c r="FQ19" s="292">
        <f t="shared" si="3"/>
        <v>71.604938271604937</v>
      </c>
      <c r="FR19" s="293">
        <v>229</v>
      </c>
      <c r="FS19" s="53">
        <v>91</v>
      </c>
      <c r="FT19" s="53">
        <v>25</v>
      </c>
      <c r="FU19" s="53">
        <v>10</v>
      </c>
      <c r="FV19" s="53">
        <v>173</v>
      </c>
      <c r="FW19" s="53">
        <v>58</v>
      </c>
      <c r="FX19" s="53">
        <v>5</v>
      </c>
      <c r="FY19" s="54">
        <v>0</v>
      </c>
      <c r="FZ19" s="53">
        <v>17</v>
      </c>
      <c r="GA19" s="53">
        <v>16</v>
      </c>
      <c r="GB19" s="53">
        <v>9</v>
      </c>
      <c r="GC19" s="53">
        <v>7</v>
      </c>
      <c r="GD19" s="54">
        <v>0</v>
      </c>
      <c r="GE19" s="197">
        <v>0</v>
      </c>
      <c r="GF19" s="294">
        <f t="shared" si="4"/>
        <v>1.0752688172043012</v>
      </c>
      <c r="GG19" s="290">
        <f t="shared" si="5"/>
        <v>1.6666666666666667</v>
      </c>
      <c r="GH19" s="291">
        <f t="shared" si="6"/>
        <v>63.934426229508205</v>
      </c>
      <c r="GI19" s="292">
        <f t="shared" si="7"/>
        <v>49.152542372881356</v>
      </c>
      <c r="GJ19" s="293">
        <v>186</v>
      </c>
      <c r="GK19" s="53">
        <v>120</v>
      </c>
      <c r="GL19" s="53">
        <v>2</v>
      </c>
      <c r="GM19" s="53">
        <v>2</v>
      </c>
      <c r="GN19" s="53">
        <v>117</v>
      </c>
      <c r="GO19" s="53">
        <v>58</v>
      </c>
      <c r="GP19" s="53">
        <v>1</v>
      </c>
      <c r="GQ19" s="54">
        <v>0</v>
      </c>
      <c r="GR19" s="53">
        <v>32</v>
      </c>
      <c r="GS19" s="53">
        <v>31</v>
      </c>
      <c r="GT19" s="53">
        <v>34</v>
      </c>
      <c r="GU19" s="53">
        <v>29</v>
      </c>
      <c r="GV19" s="54">
        <v>0</v>
      </c>
      <c r="GW19" s="197">
        <v>0</v>
      </c>
      <c r="GX19" s="294">
        <f t="shared" si="8"/>
        <v>4.5248868778280542</v>
      </c>
      <c r="GY19" s="290">
        <f t="shared" si="9"/>
        <v>9.7560975609756095</v>
      </c>
      <c r="GZ19" s="291">
        <f t="shared" si="10"/>
        <v>90.291262135922338</v>
      </c>
      <c r="HA19" s="292">
        <f t="shared" si="11"/>
        <v>67.567567567567565</v>
      </c>
      <c r="HB19" s="295">
        <v>221</v>
      </c>
      <c r="HC19" s="56">
        <v>41</v>
      </c>
      <c r="HD19" s="56">
        <v>10</v>
      </c>
      <c r="HE19" s="56">
        <v>4</v>
      </c>
      <c r="HF19" s="56">
        <v>186</v>
      </c>
      <c r="HG19" s="56">
        <v>25</v>
      </c>
      <c r="HH19" s="56">
        <v>5</v>
      </c>
      <c r="HI19" s="54">
        <v>0</v>
      </c>
      <c r="HJ19" s="56">
        <v>7</v>
      </c>
      <c r="HK19" s="56">
        <v>6</v>
      </c>
      <c r="HL19" s="56">
        <v>13</v>
      </c>
      <c r="HM19" s="56">
        <v>6</v>
      </c>
      <c r="HN19" s="54">
        <v>0</v>
      </c>
      <c r="HO19" s="197">
        <v>0</v>
      </c>
      <c r="HP19" s="294">
        <f t="shared" si="12"/>
        <v>2.7800490596892886</v>
      </c>
      <c r="HQ19" s="290">
        <f t="shared" si="13"/>
        <v>9.67741935483871</v>
      </c>
      <c r="HR19" s="291">
        <f t="shared" si="14"/>
        <v>91.831470335339631</v>
      </c>
      <c r="HS19" s="292">
        <f t="shared" si="15"/>
        <v>67.857142857142861</v>
      </c>
      <c r="HT19" s="295">
        <v>1223</v>
      </c>
      <c r="HU19" s="56">
        <v>31</v>
      </c>
      <c r="HV19" s="56">
        <v>34</v>
      </c>
      <c r="HW19" s="56">
        <v>3</v>
      </c>
      <c r="HX19" s="56">
        <v>1068</v>
      </c>
      <c r="HY19" s="56">
        <v>19</v>
      </c>
      <c r="HZ19" s="56">
        <v>26</v>
      </c>
      <c r="IA19" s="54">
        <v>0</v>
      </c>
      <c r="IB19" s="56">
        <v>23</v>
      </c>
      <c r="IC19" s="56">
        <v>7</v>
      </c>
      <c r="ID19" s="56">
        <v>72</v>
      </c>
      <c r="IE19" s="56">
        <v>2</v>
      </c>
      <c r="IF19" s="54">
        <v>0</v>
      </c>
      <c r="IG19" s="197">
        <v>0</v>
      </c>
      <c r="IH19" s="289">
        <f t="shared" si="16"/>
        <v>0</v>
      </c>
      <c r="II19" s="290">
        <f t="shared" si="34"/>
        <v>0</v>
      </c>
      <c r="IJ19" s="291">
        <f t="shared" si="17"/>
        <v>89.285714285714292</v>
      </c>
      <c r="IK19" s="292">
        <f t="shared" si="35"/>
        <v>78.571428571428569</v>
      </c>
      <c r="IL19" s="295">
        <v>56</v>
      </c>
      <c r="IM19" s="56">
        <v>14</v>
      </c>
      <c r="IN19" s="54">
        <v>0</v>
      </c>
      <c r="IO19" s="54">
        <v>0</v>
      </c>
      <c r="IP19" s="56">
        <v>50</v>
      </c>
      <c r="IQ19" s="56">
        <v>11</v>
      </c>
      <c r="IR19" s="54">
        <v>0</v>
      </c>
      <c r="IS19" s="54">
        <v>0</v>
      </c>
      <c r="IT19" s="56">
        <v>2</v>
      </c>
      <c r="IU19" s="56">
        <v>2</v>
      </c>
      <c r="IV19" s="296">
        <v>4</v>
      </c>
      <c r="IW19" s="26">
        <v>1</v>
      </c>
      <c r="IX19" s="30">
        <v>0</v>
      </c>
      <c r="IY19" s="40">
        <v>0</v>
      </c>
      <c r="IZ19" s="289">
        <f t="shared" si="18"/>
        <v>13.988095238095239</v>
      </c>
      <c r="JA19" s="290">
        <f t="shared" si="19"/>
        <v>8.2568807339449553</v>
      </c>
      <c r="JB19" s="291">
        <f t="shared" si="20"/>
        <v>91.459074733096088</v>
      </c>
      <c r="JC19" s="297">
        <f t="shared" si="21"/>
        <v>82</v>
      </c>
      <c r="JD19" s="298">
        <v>336</v>
      </c>
      <c r="JE19" s="52">
        <v>109</v>
      </c>
      <c r="JF19" s="52">
        <v>47</v>
      </c>
      <c r="JG19" s="52">
        <v>9</v>
      </c>
      <c r="JH19" s="52">
        <v>257</v>
      </c>
      <c r="JI19" s="52">
        <v>82</v>
      </c>
      <c r="JJ19" s="52">
        <v>8</v>
      </c>
      <c r="JK19" s="30">
        <v>0</v>
      </c>
      <c r="JL19" s="52">
        <v>9</v>
      </c>
      <c r="JM19" s="52">
        <v>9</v>
      </c>
      <c r="JN19" s="299">
        <v>15</v>
      </c>
      <c r="JO19" s="26">
        <v>9</v>
      </c>
      <c r="JP19" s="30">
        <v>0</v>
      </c>
      <c r="JQ19" s="40">
        <v>0</v>
      </c>
      <c r="JR19" s="289">
        <f t="shared" si="22"/>
        <v>4.896142433234421</v>
      </c>
      <c r="JS19" s="290">
        <f t="shared" si="23"/>
        <v>10</v>
      </c>
      <c r="JT19" s="291">
        <f t="shared" si="24"/>
        <v>92.686804451510326</v>
      </c>
      <c r="JU19" s="297">
        <f t="shared" si="25"/>
        <v>33.333333333333329</v>
      </c>
      <c r="JV19" s="298">
        <v>674</v>
      </c>
      <c r="JW19" s="52">
        <v>10</v>
      </c>
      <c r="JX19" s="52">
        <v>33</v>
      </c>
      <c r="JY19" s="52">
        <v>1</v>
      </c>
      <c r="JZ19" s="52">
        <v>583</v>
      </c>
      <c r="KA19" s="52">
        <v>3</v>
      </c>
      <c r="KB19" s="52">
        <v>12</v>
      </c>
      <c r="KC19" s="30">
        <v>0</v>
      </c>
      <c r="KD19" s="52">
        <v>8</v>
      </c>
      <c r="KE19" s="52">
        <v>1</v>
      </c>
      <c r="KF19" s="299">
        <v>38</v>
      </c>
      <c r="KG19" s="26">
        <v>5</v>
      </c>
      <c r="KH19" s="30">
        <v>0</v>
      </c>
      <c r="KI19" s="40">
        <v>0</v>
      </c>
      <c r="KJ19" s="289">
        <f t="shared" si="26"/>
        <v>25.499231950844852</v>
      </c>
      <c r="KK19" s="290">
        <f t="shared" si="27"/>
        <v>16.494845360824741</v>
      </c>
      <c r="KL19" s="291">
        <f t="shared" si="28"/>
        <v>95.550847457627114</v>
      </c>
      <c r="KM19" s="297">
        <f t="shared" si="29"/>
        <v>86.419753086419746</v>
      </c>
      <c r="KN19" s="298">
        <v>651</v>
      </c>
      <c r="KO19" s="52">
        <v>97</v>
      </c>
      <c r="KP19" s="52">
        <v>166</v>
      </c>
      <c r="KQ19" s="52">
        <v>16</v>
      </c>
      <c r="KR19" s="52">
        <v>451</v>
      </c>
      <c r="KS19" s="52">
        <v>70</v>
      </c>
      <c r="KT19" s="52">
        <v>13</v>
      </c>
      <c r="KU19" s="30">
        <v>0</v>
      </c>
      <c r="KV19" s="52">
        <v>3</v>
      </c>
      <c r="KW19" s="52">
        <v>2</v>
      </c>
      <c r="KX19" s="299">
        <v>18</v>
      </c>
      <c r="KY19" s="26">
        <v>9</v>
      </c>
      <c r="KZ19" s="30">
        <v>0</v>
      </c>
      <c r="LA19" s="40">
        <v>0</v>
      </c>
      <c r="LB19" s="289">
        <f t="shared" si="36"/>
        <v>9.183673469387756</v>
      </c>
      <c r="LC19" s="290">
        <f t="shared" si="40"/>
        <v>50</v>
      </c>
      <c r="LD19" s="291">
        <f t="shared" si="37"/>
        <v>92.045454545454547</v>
      </c>
      <c r="LE19" s="297">
        <f t="shared" si="41"/>
        <v>100</v>
      </c>
      <c r="LF19" s="298">
        <v>196</v>
      </c>
      <c r="LG19" s="52">
        <v>4</v>
      </c>
      <c r="LH19" s="52">
        <v>18</v>
      </c>
      <c r="LI19" s="52">
        <v>2</v>
      </c>
      <c r="LJ19" s="52">
        <v>162</v>
      </c>
      <c r="LK19" s="52">
        <v>2</v>
      </c>
      <c r="LL19" s="52">
        <v>2</v>
      </c>
      <c r="LM19" s="30">
        <v>0</v>
      </c>
      <c r="LN19" s="52">
        <v>2</v>
      </c>
      <c r="LO19" s="52">
        <v>0</v>
      </c>
      <c r="LP19" s="299">
        <v>12</v>
      </c>
      <c r="LQ19" s="26">
        <v>0</v>
      </c>
      <c r="LR19" s="30">
        <v>0</v>
      </c>
      <c r="LS19" s="40">
        <v>0</v>
      </c>
      <c r="LT19" s="289">
        <f t="shared" si="30"/>
        <v>12</v>
      </c>
      <c r="LU19" s="290" t="s">
        <v>147</v>
      </c>
      <c r="LV19" s="291">
        <f t="shared" si="31"/>
        <v>86.36363636363636</v>
      </c>
      <c r="LW19" s="297" t="s">
        <v>147</v>
      </c>
      <c r="LX19" s="298">
        <v>25</v>
      </c>
      <c r="LY19" s="52">
        <v>0</v>
      </c>
      <c r="LZ19" s="52">
        <v>3</v>
      </c>
      <c r="MA19" s="52">
        <v>0</v>
      </c>
      <c r="MB19" s="52">
        <v>19</v>
      </c>
      <c r="MC19" s="52">
        <v>0</v>
      </c>
      <c r="MD19" s="52">
        <v>0</v>
      </c>
      <c r="ME19" s="30">
        <v>0</v>
      </c>
      <c r="MF19" s="52">
        <v>3</v>
      </c>
      <c r="MG19" s="52">
        <v>0</v>
      </c>
      <c r="MH19" s="299">
        <v>0</v>
      </c>
      <c r="MI19" s="26">
        <v>0</v>
      </c>
      <c r="MJ19" s="30">
        <v>0</v>
      </c>
      <c r="MK19" s="40">
        <v>0</v>
      </c>
      <c r="ML19" s="289">
        <f t="shared" si="32"/>
        <v>0.34100596760443308</v>
      </c>
      <c r="MM19" s="290">
        <f t="shared" si="38"/>
        <v>0.79051383399209485</v>
      </c>
      <c r="MN19" s="291">
        <f t="shared" si="33"/>
        <v>93.728522336769757</v>
      </c>
      <c r="MO19" s="297">
        <f t="shared" si="39"/>
        <v>74.900398406374507</v>
      </c>
      <c r="MP19" s="298">
        <v>1173</v>
      </c>
      <c r="MQ19" s="52">
        <v>253</v>
      </c>
      <c r="MR19" s="52">
        <v>4</v>
      </c>
      <c r="MS19" s="52">
        <v>2</v>
      </c>
      <c r="MT19" s="52">
        <v>1091</v>
      </c>
      <c r="MU19" s="52">
        <v>188</v>
      </c>
      <c r="MV19" s="52">
        <v>5</v>
      </c>
      <c r="MW19" s="30">
        <v>0</v>
      </c>
      <c r="MX19" s="52">
        <v>64</v>
      </c>
      <c r="MY19" s="52">
        <v>63</v>
      </c>
      <c r="MZ19" s="299">
        <v>9</v>
      </c>
      <c r="NA19" s="26">
        <v>0</v>
      </c>
      <c r="NB19" s="30">
        <v>0</v>
      </c>
      <c r="NC19" s="40">
        <v>0</v>
      </c>
    </row>
    <row r="20" spans="1:367" s="1" customFormat="1" x14ac:dyDescent="0.3">
      <c r="A20" s="285" t="s">
        <v>118</v>
      </c>
      <c r="B20" s="286">
        <v>0</v>
      </c>
      <c r="C20" s="54">
        <v>0</v>
      </c>
      <c r="D20" s="287">
        <v>0</v>
      </c>
      <c r="E20" s="54">
        <v>0</v>
      </c>
      <c r="F20" s="288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  <c r="R20" s="54">
        <v>0</v>
      </c>
      <c r="S20" s="54">
        <v>0</v>
      </c>
      <c r="T20" s="54">
        <v>0</v>
      </c>
      <c r="U20" s="54">
        <v>0</v>
      </c>
      <c r="V20" s="54">
        <v>0</v>
      </c>
      <c r="W20" s="54">
        <v>0</v>
      </c>
      <c r="X20" s="54">
        <v>0</v>
      </c>
      <c r="Y20" s="197">
        <v>0</v>
      </c>
      <c r="Z20" s="287">
        <v>0</v>
      </c>
      <c r="AA20" s="54">
        <v>0</v>
      </c>
      <c r="AB20" s="287">
        <v>0</v>
      </c>
      <c r="AC20" s="54">
        <v>0</v>
      </c>
      <c r="AD20" s="288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54">
        <v>0</v>
      </c>
      <c r="AP20" s="54">
        <v>0</v>
      </c>
      <c r="AQ20" s="54">
        <v>0</v>
      </c>
      <c r="AR20" s="54">
        <v>0</v>
      </c>
      <c r="AS20" s="54">
        <v>0</v>
      </c>
      <c r="AT20" s="54">
        <v>0</v>
      </c>
      <c r="AU20" s="54">
        <v>0</v>
      </c>
      <c r="AV20" s="54">
        <v>0</v>
      </c>
      <c r="AW20" s="197">
        <v>0</v>
      </c>
      <c r="AX20" s="287">
        <v>0</v>
      </c>
      <c r="AY20" s="54">
        <v>0</v>
      </c>
      <c r="AZ20" s="287">
        <v>0</v>
      </c>
      <c r="BA20" s="54">
        <v>0</v>
      </c>
      <c r="BB20" s="288">
        <v>0</v>
      </c>
      <c r="BC20" s="54">
        <v>0</v>
      </c>
      <c r="BD20" s="54">
        <v>0</v>
      </c>
      <c r="BE20" s="54">
        <v>0</v>
      </c>
      <c r="BF20" s="54">
        <v>0</v>
      </c>
      <c r="BG20" s="54">
        <v>0</v>
      </c>
      <c r="BH20" s="54">
        <v>0</v>
      </c>
      <c r="BI20" s="54">
        <v>0</v>
      </c>
      <c r="BJ20" s="54">
        <v>0</v>
      </c>
      <c r="BK20" s="54">
        <v>0</v>
      </c>
      <c r="BL20" s="54">
        <v>0</v>
      </c>
      <c r="BM20" s="54">
        <v>0</v>
      </c>
      <c r="BN20" s="54">
        <v>0</v>
      </c>
      <c r="BO20" s="54">
        <v>0</v>
      </c>
      <c r="BP20" s="54">
        <v>0</v>
      </c>
      <c r="BQ20" s="54">
        <v>0</v>
      </c>
      <c r="BR20" s="54">
        <v>0</v>
      </c>
      <c r="BS20" s="54">
        <v>0</v>
      </c>
      <c r="BT20" s="54">
        <v>0</v>
      </c>
      <c r="BU20" s="197">
        <v>0</v>
      </c>
      <c r="BV20" s="287">
        <v>0</v>
      </c>
      <c r="BW20" s="54">
        <v>0</v>
      </c>
      <c r="BX20" s="287">
        <v>0</v>
      </c>
      <c r="BY20" s="54">
        <v>0</v>
      </c>
      <c r="BZ20" s="288">
        <v>0</v>
      </c>
      <c r="CA20" s="54">
        <v>0</v>
      </c>
      <c r="CB20" s="54">
        <v>0</v>
      </c>
      <c r="CC20" s="54">
        <v>0</v>
      </c>
      <c r="CD20" s="54">
        <v>0</v>
      </c>
      <c r="CE20" s="54">
        <v>0</v>
      </c>
      <c r="CF20" s="54">
        <v>0</v>
      </c>
      <c r="CG20" s="54">
        <v>0</v>
      </c>
      <c r="CH20" s="54">
        <v>0</v>
      </c>
      <c r="CI20" s="54">
        <v>0</v>
      </c>
      <c r="CJ20" s="54">
        <v>0</v>
      </c>
      <c r="CK20" s="54">
        <v>0</v>
      </c>
      <c r="CL20" s="54">
        <v>0</v>
      </c>
      <c r="CM20" s="54">
        <v>0</v>
      </c>
      <c r="CN20" s="54">
        <v>0</v>
      </c>
      <c r="CO20" s="54">
        <v>0</v>
      </c>
      <c r="CP20" s="54">
        <v>0</v>
      </c>
      <c r="CQ20" s="54">
        <v>0</v>
      </c>
      <c r="CR20" s="54">
        <v>0</v>
      </c>
      <c r="CS20" s="197">
        <v>0</v>
      </c>
      <c r="CT20" s="287">
        <v>0</v>
      </c>
      <c r="CU20" s="54">
        <v>0</v>
      </c>
      <c r="CV20" s="287">
        <v>0</v>
      </c>
      <c r="CW20" s="54">
        <v>0</v>
      </c>
      <c r="CX20" s="288">
        <v>0</v>
      </c>
      <c r="CY20" s="54">
        <v>0</v>
      </c>
      <c r="CZ20" s="54">
        <v>0</v>
      </c>
      <c r="DA20" s="54">
        <v>0</v>
      </c>
      <c r="DB20" s="54">
        <v>0</v>
      </c>
      <c r="DC20" s="54">
        <v>0</v>
      </c>
      <c r="DD20" s="54">
        <v>0</v>
      </c>
      <c r="DE20" s="54">
        <v>0</v>
      </c>
      <c r="DF20" s="54">
        <v>0</v>
      </c>
      <c r="DG20" s="54">
        <v>0</v>
      </c>
      <c r="DH20" s="54">
        <v>0</v>
      </c>
      <c r="DI20" s="54">
        <v>0</v>
      </c>
      <c r="DJ20" s="54">
        <v>0</v>
      </c>
      <c r="DK20" s="54">
        <v>0</v>
      </c>
      <c r="DL20" s="54">
        <v>0</v>
      </c>
      <c r="DM20" s="54">
        <v>0</v>
      </c>
      <c r="DN20" s="54">
        <v>0</v>
      </c>
      <c r="DO20" s="54">
        <v>0</v>
      </c>
      <c r="DP20" s="54">
        <v>0</v>
      </c>
      <c r="DQ20" s="197">
        <v>0</v>
      </c>
      <c r="DR20" s="287">
        <v>0</v>
      </c>
      <c r="DS20" s="54">
        <v>0</v>
      </c>
      <c r="DT20" s="287">
        <v>0</v>
      </c>
      <c r="DU20" s="54">
        <v>0</v>
      </c>
      <c r="DV20" s="288">
        <v>0</v>
      </c>
      <c r="DW20" s="54">
        <v>0</v>
      </c>
      <c r="DX20" s="54">
        <v>0</v>
      </c>
      <c r="DY20" s="54">
        <v>0</v>
      </c>
      <c r="DZ20" s="54">
        <v>0</v>
      </c>
      <c r="EA20" s="54">
        <v>0</v>
      </c>
      <c r="EB20" s="54">
        <v>0</v>
      </c>
      <c r="EC20" s="54">
        <v>0</v>
      </c>
      <c r="ED20" s="54">
        <v>0</v>
      </c>
      <c r="EE20" s="54">
        <v>0</v>
      </c>
      <c r="EF20" s="54">
        <v>0</v>
      </c>
      <c r="EG20" s="54">
        <v>0</v>
      </c>
      <c r="EH20" s="54">
        <v>0</v>
      </c>
      <c r="EI20" s="54">
        <v>0</v>
      </c>
      <c r="EJ20" s="54">
        <v>0</v>
      </c>
      <c r="EK20" s="54">
        <v>0</v>
      </c>
      <c r="EL20" s="54">
        <v>0</v>
      </c>
      <c r="EM20" s="54">
        <v>0</v>
      </c>
      <c r="EN20" s="54">
        <v>0</v>
      </c>
      <c r="EO20" s="197">
        <v>0</v>
      </c>
      <c r="EP20" s="287">
        <v>0</v>
      </c>
      <c r="EQ20" s="54">
        <v>0</v>
      </c>
      <c r="ER20" s="287">
        <v>0</v>
      </c>
      <c r="ES20" s="54">
        <v>0</v>
      </c>
      <c r="ET20" s="288">
        <v>0</v>
      </c>
      <c r="EU20" s="54">
        <v>0</v>
      </c>
      <c r="EV20" s="54">
        <v>0</v>
      </c>
      <c r="EW20" s="54">
        <v>0</v>
      </c>
      <c r="EX20" s="54">
        <v>0</v>
      </c>
      <c r="EY20" s="54">
        <v>0</v>
      </c>
      <c r="EZ20" s="54">
        <v>0</v>
      </c>
      <c r="FA20" s="54">
        <v>0</v>
      </c>
      <c r="FB20" s="54">
        <v>0</v>
      </c>
      <c r="FC20" s="54">
        <v>0</v>
      </c>
      <c r="FD20" s="54">
        <v>0</v>
      </c>
      <c r="FE20" s="54">
        <v>0</v>
      </c>
      <c r="FF20" s="54">
        <v>0</v>
      </c>
      <c r="FG20" s="54">
        <v>0</v>
      </c>
      <c r="FH20" s="54">
        <v>0</v>
      </c>
      <c r="FI20" s="54">
        <v>0</v>
      </c>
      <c r="FJ20" s="54">
        <v>0</v>
      </c>
      <c r="FK20" s="54">
        <v>0</v>
      </c>
      <c r="FL20" s="54">
        <v>0</v>
      </c>
      <c r="FM20" s="197">
        <v>0</v>
      </c>
      <c r="FN20" s="289">
        <f t="shared" si="0"/>
        <v>10.42654028436019</v>
      </c>
      <c r="FO20" s="290">
        <f t="shared" si="1"/>
        <v>8.695652173913043</v>
      </c>
      <c r="FP20" s="291">
        <f t="shared" si="2"/>
        <v>86.666666666666671</v>
      </c>
      <c r="FQ20" s="292">
        <f t="shared" si="3"/>
        <v>68.253968253968253</v>
      </c>
      <c r="FR20" s="312">
        <v>211</v>
      </c>
      <c r="FS20" s="313">
        <v>69</v>
      </c>
      <c r="FT20" s="313">
        <v>22</v>
      </c>
      <c r="FU20" s="313">
        <v>6</v>
      </c>
      <c r="FV20" s="313">
        <v>156</v>
      </c>
      <c r="FW20" s="313">
        <v>43</v>
      </c>
      <c r="FX20" s="313">
        <v>9</v>
      </c>
      <c r="FY20" s="54">
        <v>0</v>
      </c>
      <c r="FZ20" s="313">
        <v>14</v>
      </c>
      <c r="GA20" s="313">
        <v>13</v>
      </c>
      <c r="GB20" s="313">
        <v>10</v>
      </c>
      <c r="GC20" s="313">
        <v>7</v>
      </c>
      <c r="GD20" s="54">
        <v>0</v>
      </c>
      <c r="GE20" s="197">
        <v>0</v>
      </c>
      <c r="GF20" s="294">
        <f t="shared" si="4"/>
        <v>5.7522123893805306</v>
      </c>
      <c r="GG20" s="290">
        <f t="shared" si="5"/>
        <v>6.666666666666667</v>
      </c>
      <c r="GH20" s="291">
        <f t="shared" si="6"/>
        <v>69.047619047619051</v>
      </c>
      <c r="GI20" s="292">
        <f t="shared" si="7"/>
        <v>51.587301587301596</v>
      </c>
      <c r="GJ20" s="312">
        <v>226</v>
      </c>
      <c r="GK20" s="313">
        <v>135</v>
      </c>
      <c r="GL20" s="313">
        <v>13</v>
      </c>
      <c r="GM20" s="313">
        <v>9</v>
      </c>
      <c r="GN20" s="313">
        <v>145</v>
      </c>
      <c r="GO20" s="313">
        <v>65</v>
      </c>
      <c r="GP20" s="313">
        <v>3</v>
      </c>
      <c r="GQ20" s="54">
        <v>0</v>
      </c>
      <c r="GR20" s="313">
        <v>43</v>
      </c>
      <c r="GS20" s="313">
        <v>43</v>
      </c>
      <c r="GT20" s="313">
        <v>22</v>
      </c>
      <c r="GU20" s="313">
        <v>18</v>
      </c>
      <c r="GV20" s="54">
        <v>0</v>
      </c>
      <c r="GW20" s="197">
        <v>0</v>
      </c>
      <c r="GX20" s="294">
        <f t="shared" si="8"/>
        <v>8.8235294117647065</v>
      </c>
      <c r="GY20" s="290">
        <f t="shared" si="9"/>
        <v>5.6338028169014089</v>
      </c>
      <c r="GZ20" s="291">
        <f t="shared" si="10"/>
        <v>90.262172284644194</v>
      </c>
      <c r="HA20" s="292">
        <f t="shared" si="11"/>
        <v>67.164179104477611</v>
      </c>
      <c r="HB20" s="295">
        <v>306</v>
      </c>
      <c r="HC20" s="56">
        <v>71</v>
      </c>
      <c r="HD20" s="56">
        <v>27</v>
      </c>
      <c r="HE20" s="56">
        <v>4</v>
      </c>
      <c r="HF20" s="56">
        <v>241</v>
      </c>
      <c r="HG20" s="56">
        <v>45</v>
      </c>
      <c r="HH20" s="56">
        <v>12</v>
      </c>
      <c r="HI20" s="54">
        <v>0</v>
      </c>
      <c r="HJ20" s="56">
        <v>17</v>
      </c>
      <c r="HK20" s="56">
        <v>14</v>
      </c>
      <c r="HL20" s="56">
        <v>9</v>
      </c>
      <c r="HM20" s="56">
        <v>8</v>
      </c>
      <c r="HN20" s="54">
        <v>0</v>
      </c>
      <c r="HO20" s="197">
        <v>0</v>
      </c>
      <c r="HP20" s="294">
        <f t="shared" si="12"/>
        <v>3.8961038961038961</v>
      </c>
      <c r="HQ20" s="290">
        <f t="shared" si="13"/>
        <v>4.2553191489361701</v>
      </c>
      <c r="HR20" s="291">
        <f t="shared" si="14"/>
        <v>91.653290529695013</v>
      </c>
      <c r="HS20" s="292">
        <f t="shared" si="15"/>
        <v>44.444444444444443</v>
      </c>
      <c r="HT20" s="295">
        <v>693</v>
      </c>
      <c r="HU20" s="56">
        <v>47</v>
      </c>
      <c r="HV20" s="56">
        <v>27</v>
      </c>
      <c r="HW20" s="56">
        <v>2</v>
      </c>
      <c r="HX20" s="56">
        <v>571</v>
      </c>
      <c r="HY20" s="56">
        <v>20</v>
      </c>
      <c r="HZ20" s="56">
        <v>43</v>
      </c>
      <c r="IA20" s="54">
        <v>0</v>
      </c>
      <c r="IB20" s="56">
        <v>40</v>
      </c>
      <c r="IC20" s="56">
        <v>20</v>
      </c>
      <c r="ID20" s="56">
        <v>12</v>
      </c>
      <c r="IE20" s="56">
        <v>5</v>
      </c>
      <c r="IF20" s="54">
        <v>0</v>
      </c>
      <c r="IG20" s="197">
        <v>0</v>
      </c>
      <c r="IH20" s="289">
        <f t="shared" si="16"/>
        <v>4.1666666666666661</v>
      </c>
      <c r="II20" s="290">
        <f t="shared" si="34"/>
        <v>11.111111111111111</v>
      </c>
      <c r="IJ20" s="291">
        <f t="shared" si="17"/>
        <v>94.029850746268664</v>
      </c>
      <c r="IK20" s="292">
        <f t="shared" si="35"/>
        <v>81.25</v>
      </c>
      <c r="IL20" s="295">
        <v>72</v>
      </c>
      <c r="IM20" s="56">
        <v>18</v>
      </c>
      <c r="IN20" s="56">
        <v>3</v>
      </c>
      <c r="IO20" s="56">
        <v>2</v>
      </c>
      <c r="IP20" s="56">
        <v>63</v>
      </c>
      <c r="IQ20" s="56">
        <v>13</v>
      </c>
      <c r="IR20" s="56">
        <v>2</v>
      </c>
      <c r="IS20" s="54">
        <v>0</v>
      </c>
      <c r="IT20" s="56">
        <v>2</v>
      </c>
      <c r="IU20" s="56">
        <v>1</v>
      </c>
      <c r="IV20" s="296">
        <v>2</v>
      </c>
      <c r="IW20" s="26">
        <v>2</v>
      </c>
      <c r="IX20" s="30">
        <v>0</v>
      </c>
      <c r="IY20" s="40">
        <v>0</v>
      </c>
      <c r="IZ20" s="289">
        <f t="shared" si="18"/>
        <v>7.8817733990147785</v>
      </c>
      <c r="JA20" s="290">
        <f t="shared" si="19"/>
        <v>2.083333333333333</v>
      </c>
      <c r="JB20" s="291">
        <f t="shared" si="20"/>
        <v>85.070422535211264</v>
      </c>
      <c r="JC20" s="297">
        <f t="shared" si="21"/>
        <v>70.212765957446805</v>
      </c>
      <c r="JD20" s="298">
        <v>406</v>
      </c>
      <c r="JE20" s="52">
        <v>144</v>
      </c>
      <c r="JF20" s="52">
        <v>32</v>
      </c>
      <c r="JG20" s="52">
        <v>3</v>
      </c>
      <c r="JH20" s="52">
        <v>302</v>
      </c>
      <c r="JI20" s="52">
        <v>99</v>
      </c>
      <c r="JJ20" s="52">
        <v>19</v>
      </c>
      <c r="JK20" s="30">
        <v>0</v>
      </c>
      <c r="JL20" s="52">
        <v>30</v>
      </c>
      <c r="JM20" s="52">
        <v>27</v>
      </c>
      <c r="JN20" s="299">
        <v>23</v>
      </c>
      <c r="JO20" s="26">
        <v>15</v>
      </c>
      <c r="JP20" s="30">
        <v>0</v>
      </c>
      <c r="JQ20" s="40">
        <v>0</v>
      </c>
      <c r="JR20" s="289">
        <f t="shared" si="22"/>
        <v>8.0701754385964914</v>
      </c>
      <c r="JS20" s="290">
        <f t="shared" si="23"/>
        <v>0</v>
      </c>
      <c r="JT20" s="291">
        <f t="shared" si="24"/>
        <v>97.713097713097724</v>
      </c>
      <c r="JU20" s="297">
        <f t="shared" si="25"/>
        <v>100</v>
      </c>
      <c r="JV20" s="298">
        <v>570</v>
      </c>
      <c r="JW20" s="52">
        <v>8</v>
      </c>
      <c r="JX20" s="52">
        <v>46</v>
      </c>
      <c r="JY20" s="52">
        <v>0</v>
      </c>
      <c r="JZ20" s="52">
        <v>470</v>
      </c>
      <c r="KA20" s="52">
        <v>8</v>
      </c>
      <c r="KB20" s="52">
        <v>43</v>
      </c>
      <c r="KC20" s="30">
        <v>0</v>
      </c>
      <c r="KD20" s="52">
        <v>7</v>
      </c>
      <c r="KE20" s="52">
        <v>0</v>
      </c>
      <c r="KF20" s="299">
        <v>4</v>
      </c>
      <c r="KG20" s="26">
        <v>0</v>
      </c>
      <c r="KH20" s="30">
        <v>0</v>
      </c>
      <c r="KI20" s="40">
        <v>0</v>
      </c>
      <c r="KJ20" s="289">
        <f t="shared" si="26"/>
        <v>13.292682926829269</v>
      </c>
      <c r="KK20" s="290">
        <f t="shared" si="27"/>
        <v>10.679611650485436</v>
      </c>
      <c r="KL20" s="291">
        <f t="shared" si="28"/>
        <v>98.845598845598843</v>
      </c>
      <c r="KM20" s="297">
        <f t="shared" si="29"/>
        <v>94.565217391304344</v>
      </c>
      <c r="KN20" s="298">
        <v>820</v>
      </c>
      <c r="KO20" s="52">
        <v>103</v>
      </c>
      <c r="KP20" s="52">
        <v>109</v>
      </c>
      <c r="KQ20" s="52">
        <v>11</v>
      </c>
      <c r="KR20" s="52">
        <v>685</v>
      </c>
      <c r="KS20" s="52">
        <v>87</v>
      </c>
      <c r="KT20" s="52">
        <v>18</v>
      </c>
      <c r="KU20" s="30">
        <v>0</v>
      </c>
      <c r="KV20" s="52">
        <v>4</v>
      </c>
      <c r="KW20" s="52">
        <v>4</v>
      </c>
      <c r="KX20" s="299">
        <v>4</v>
      </c>
      <c r="KY20" s="26">
        <v>1</v>
      </c>
      <c r="KZ20" s="30">
        <v>0</v>
      </c>
      <c r="LA20" s="40">
        <v>0</v>
      </c>
      <c r="LB20" s="289">
        <f t="shared" si="36"/>
        <v>7.929515418502203</v>
      </c>
      <c r="LC20" s="290">
        <f t="shared" si="40"/>
        <v>0</v>
      </c>
      <c r="LD20" s="291">
        <f t="shared" si="37"/>
        <v>89.215686274509807</v>
      </c>
      <c r="LE20" s="297">
        <f t="shared" si="41"/>
        <v>66.666666666666657</v>
      </c>
      <c r="LF20" s="298">
        <v>227</v>
      </c>
      <c r="LG20" s="52">
        <v>9</v>
      </c>
      <c r="LH20" s="52">
        <v>18</v>
      </c>
      <c r="LI20" s="52">
        <v>0</v>
      </c>
      <c r="LJ20" s="52">
        <v>182</v>
      </c>
      <c r="LK20" s="52">
        <v>6</v>
      </c>
      <c r="LL20" s="52">
        <v>5</v>
      </c>
      <c r="LM20" s="30">
        <v>0</v>
      </c>
      <c r="LN20" s="52">
        <v>3</v>
      </c>
      <c r="LO20" s="52">
        <v>0</v>
      </c>
      <c r="LP20" s="299">
        <v>19</v>
      </c>
      <c r="LQ20" s="26">
        <v>3</v>
      </c>
      <c r="LR20" s="30">
        <v>0</v>
      </c>
      <c r="LS20" s="40">
        <v>0</v>
      </c>
      <c r="LT20" s="289">
        <f t="shared" si="30"/>
        <v>0</v>
      </c>
      <c r="LU20" s="290">
        <f>MA20/LY20*100</f>
        <v>0</v>
      </c>
      <c r="LV20" s="291">
        <f t="shared" si="31"/>
        <v>100</v>
      </c>
      <c r="LW20" s="297">
        <f>MC20/(LY20-MA20-ME20)*100</f>
        <v>100</v>
      </c>
      <c r="LX20" s="298">
        <v>20</v>
      </c>
      <c r="LY20" s="52">
        <v>3</v>
      </c>
      <c r="LZ20" s="52">
        <v>0</v>
      </c>
      <c r="MA20" s="52">
        <v>0</v>
      </c>
      <c r="MB20" s="52">
        <v>20</v>
      </c>
      <c r="MC20" s="52">
        <v>3</v>
      </c>
      <c r="MD20" s="52">
        <v>0</v>
      </c>
      <c r="ME20" s="30">
        <v>0</v>
      </c>
      <c r="MF20" s="52">
        <v>0</v>
      </c>
      <c r="MG20" s="52">
        <v>0</v>
      </c>
      <c r="MH20" s="299">
        <v>0</v>
      </c>
      <c r="MI20" s="26">
        <v>0</v>
      </c>
      <c r="MJ20" s="30">
        <v>0</v>
      </c>
      <c r="MK20" s="40">
        <v>0</v>
      </c>
      <c r="ML20" s="289">
        <f t="shared" si="32"/>
        <v>0.65359477124183007</v>
      </c>
      <c r="MM20" s="290">
        <f t="shared" si="38"/>
        <v>0</v>
      </c>
      <c r="MN20" s="291">
        <f t="shared" si="33"/>
        <v>93.708609271523187</v>
      </c>
      <c r="MO20" s="297">
        <f t="shared" si="39"/>
        <v>76.31578947368422</v>
      </c>
      <c r="MP20" s="298">
        <v>306</v>
      </c>
      <c r="MQ20" s="52">
        <v>76</v>
      </c>
      <c r="MR20" s="52">
        <v>2</v>
      </c>
      <c r="MS20" s="52">
        <v>0</v>
      </c>
      <c r="MT20" s="52">
        <v>283</v>
      </c>
      <c r="MU20" s="52">
        <v>58</v>
      </c>
      <c r="MV20" s="52">
        <v>2</v>
      </c>
      <c r="MW20" s="30">
        <v>0</v>
      </c>
      <c r="MX20" s="30">
        <v>17</v>
      </c>
      <c r="MY20" s="52">
        <v>17</v>
      </c>
      <c r="MZ20" s="52">
        <v>2</v>
      </c>
      <c r="NA20" s="26">
        <v>1</v>
      </c>
      <c r="NB20" s="30">
        <v>0</v>
      </c>
      <c r="NC20" s="40">
        <v>0</v>
      </c>
    </row>
    <row r="21" spans="1:367" ht="14.25" thickBot="1" x14ac:dyDescent="0.35">
      <c r="A21" s="396" t="s">
        <v>4</v>
      </c>
      <c r="B21" s="397">
        <v>0</v>
      </c>
      <c r="C21" s="398">
        <v>0</v>
      </c>
      <c r="D21" s="399">
        <v>0</v>
      </c>
      <c r="E21" s="398">
        <v>0</v>
      </c>
      <c r="F21" s="400">
        <v>0</v>
      </c>
      <c r="G21" s="398">
        <v>0</v>
      </c>
      <c r="H21" s="398">
        <v>0</v>
      </c>
      <c r="I21" s="398">
        <v>0</v>
      </c>
      <c r="J21" s="398">
        <v>0</v>
      </c>
      <c r="K21" s="398">
        <v>0</v>
      </c>
      <c r="L21" s="398">
        <v>0</v>
      </c>
      <c r="M21" s="398">
        <v>0</v>
      </c>
      <c r="N21" s="398">
        <v>0</v>
      </c>
      <c r="O21" s="398">
        <v>0</v>
      </c>
      <c r="P21" s="398">
        <v>0</v>
      </c>
      <c r="Q21" s="398">
        <v>0</v>
      </c>
      <c r="R21" s="398">
        <v>0</v>
      </c>
      <c r="S21" s="398">
        <v>0</v>
      </c>
      <c r="T21" s="398">
        <v>0</v>
      </c>
      <c r="U21" s="398">
        <v>0</v>
      </c>
      <c r="V21" s="398">
        <v>0</v>
      </c>
      <c r="W21" s="398">
        <v>0</v>
      </c>
      <c r="X21" s="398">
        <v>0</v>
      </c>
      <c r="Y21" s="401">
        <v>0</v>
      </c>
      <c r="Z21" s="399">
        <v>0</v>
      </c>
      <c r="AA21" s="398">
        <v>0</v>
      </c>
      <c r="AB21" s="399">
        <v>0</v>
      </c>
      <c r="AC21" s="398">
        <v>0</v>
      </c>
      <c r="AD21" s="400">
        <v>0</v>
      </c>
      <c r="AE21" s="398">
        <v>0</v>
      </c>
      <c r="AF21" s="398">
        <v>0</v>
      </c>
      <c r="AG21" s="398">
        <v>0</v>
      </c>
      <c r="AH21" s="398">
        <v>0</v>
      </c>
      <c r="AI21" s="398">
        <v>0</v>
      </c>
      <c r="AJ21" s="398">
        <v>0</v>
      </c>
      <c r="AK21" s="398">
        <v>0</v>
      </c>
      <c r="AL21" s="398">
        <v>0</v>
      </c>
      <c r="AM21" s="398">
        <v>0</v>
      </c>
      <c r="AN21" s="398">
        <v>0</v>
      </c>
      <c r="AO21" s="398">
        <v>0</v>
      </c>
      <c r="AP21" s="398">
        <v>0</v>
      </c>
      <c r="AQ21" s="398">
        <v>0</v>
      </c>
      <c r="AR21" s="398">
        <v>0</v>
      </c>
      <c r="AS21" s="398">
        <v>0</v>
      </c>
      <c r="AT21" s="398">
        <v>0</v>
      </c>
      <c r="AU21" s="398">
        <v>0</v>
      </c>
      <c r="AV21" s="398">
        <v>0</v>
      </c>
      <c r="AW21" s="401">
        <v>0</v>
      </c>
      <c r="AX21" s="399">
        <v>0</v>
      </c>
      <c r="AY21" s="398">
        <v>0</v>
      </c>
      <c r="AZ21" s="399">
        <v>0</v>
      </c>
      <c r="BA21" s="398">
        <v>0</v>
      </c>
      <c r="BB21" s="400">
        <v>0</v>
      </c>
      <c r="BC21" s="398">
        <v>0</v>
      </c>
      <c r="BD21" s="398">
        <v>0</v>
      </c>
      <c r="BE21" s="398">
        <v>0</v>
      </c>
      <c r="BF21" s="398">
        <v>0</v>
      </c>
      <c r="BG21" s="398">
        <v>0</v>
      </c>
      <c r="BH21" s="398">
        <v>0</v>
      </c>
      <c r="BI21" s="398">
        <v>0</v>
      </c>
      <c r="BJ21" s="398">
        <v>0</v>
      </c>
      <c r="BK21" s="398">
        <v>0</v>
      </c>
      <c r="BL21" s="398">
        <v>0</v>
      </c>
      <c r="BM21" s="398">
        <v>0</v>
      </c>
      <c r="BN21" s="398">
        <v>0</v>
      </c>
      <c r="BO21" s="398">
        <v>0</v>
      </c>
      <c r="BP21" s="398">
        <v>0</v>
      </c>
      <c r="BQ21" s="398">
        <v>0</v>
      </c>
      <c r="BR21" s="398">
        <v>0</v>
      </c>
      <c r="BS21" s="398">
        <v>0</v>
      </c>
      <c r="BT21" s="398">
        <v>0</v>
      </c>
      <c r="BU21" s="401">
        <v>0</v>
      </c>
      <c r="BV21" s="399">
        <v>0</v>
      </c>
      <c r="BW21" s="398">
        <v>0</v>
      </c>
      <c r="BX21" s="399">
        <v>0</v>
      </c>
      <c r="BY21" s="398">
        <v>0</v>
      </c>
      <c r="BZ21" s="400">
        <v>0</v>
      </c>
      <c r="CA21" s="398">
        <v>0</v>
      </c>
      <c r="CB21" s="398">
        <v>0</v>
      </c>
      <c r="CC21" s="398">
        <v>0</v>
      </c>
      <c r="CD21" s="398">
        <v>0</v>
      </c>
      <c r="CE21" s="398">
        <v>0</v>
      </c>
      <c r="CF21" s="398">
        <v>0</v>
      </c>
      <c r="CG21" s="398">
        <v>0</v>
      </c>
      <c r="CH21" s="398">
        <v>0</v>
      </c>
      <c r="CI21" s="398">
        <v>0</v>
      </c>
      <c r="CJ21" s="398">
        <v>0</v>
      </c>
      <c r="CK21" s="398">
        <v>0</v>
      </c>
      <c r="CL21" s="398">
        <v>0</v>
      </c>
      <c r="CM21" s="398">
        <v>0</v>
      </c>
      <c r="CN21" s="398">
        <v>0</v>
      </c>
      <c r="CO21" s="398">
        <v>0</v>
      </c>
      <c r="CP21" s="398">
        <v>0</v>
      </c>
      <c r="CQ21" s="398">
        <v>0</v>
      </c>
      <c r="CR21" s="398">
        <v>0</v>
      </c>
      <c r="CS21" s="401">
        <v>0</v>
      </c>
      <c r="CT21" s="399">
        <v>0</v>
      </c>
      <c r="CU21" s="398">
        <v>0</v>
      </c>
      <c r="CV21" s="399">
        <v>0</v>
      </c>
      <c r="CW21" s="398">
        <v>0</v>
      </c>
      <c r="CX21" s="400">
        <v>0</v>
      </c>
      <c r="CY21" s="398">
        <v>0</v>
      </c>
      <c r="CZ21" s="398">
        <v>0</v>
      </c>
      <c r="DA21" s="398">
        <v>0</v>
      </c>
      <c r="DB21" s="398">
        <v>0</v>
      </c>
      <c r="DC21" s="398">
        <v>0</v>
      </c>
      <c r="DD21" s="398">
        <v>0</v>
      </c>
      <c r="DE21" s="398">
        <v>0</v>
      </c>
      <c r="DF21" s="398">
        <v>0</v>
      </c>
      <c r="DG21" s="398">
        <v>0</v>
      </c>
      <c r="DH21" s="398">
        <v>0</v>
      </c>
      <c r="DI21" s="398">
        <v>0</v>
      </c>
      <c r="DJ21" s="398">
        <v>0</v>
      </c>
      <c r="DK21" s="398">
        <v>0</v>
      </c>
      <c r="DL21" s="398">
        <v>0</v>
      </c>
      <c r="DM21" s="398">
        <v>0</v>
      </c>
      <c r="DN21" s="398">
        <v>0</v>
      </c>
      <c r="DO21" s="398">
        <v>0</v>
      </c>
      <c r="DP21" s="398">
        <v>0</v>
      </c>
      <c r="DQ21" s="401">
        <v>0</v>
      </c>
      <c r="DR21" s="399">
        <v>0</v>
      </c>
      <c r="DS21" s="398">
        <v>0</v>
      </c>
      <c r="DT21" s="399">
        <v>0</v>
      </c>
      <c r="DU21" s="398">
        <v>0</v>
      </c>
      <c r="DV21" s="400">
        <v>0</v>
      </c>
      <c r="DW21" s="398">
        <v>0</v>
      </c>
      <c r="DX21" s="398">
        <v>0</v>
      </c>
      <c r="DY21" s="398">
        <v>0</v>
      </c>
      <c r="DZ21" s="398">
        <v>0</v>
      </c>
      <c r="EA21" s="398">
        <v>0</v>
      </c>
      <c r="EB21" s="398">
        <v>0</v>
      </c>
      <c r="EC21" s="398">
        <v>0</v>
      </c>
      <c r="ED21" s="398">
        <v>0</v>
      </c>
      <c r="EE21" s="398">
        <v>0</v>
      </c>
      <c r="EF21" s="398">
        <v>0</v>
      </c>
      <c r="EG21" s="398">
        <v>0</v>
      </c>
      <c r="EH21" s="398">
        <v>0</v>
      </c>
      <c r="EI21" s="398">
        <v>0</v>
      </c>
      <c r="EJ21" s="398">
        <v>0</v>
      </c>
      <c r="EK21" s="398">
        <v>0</v>
      </c>
      <c r="EL21" s="398">
        <v>0</v>
      </c>
      <c r="EM21" s="398">
        <v>0</v>
      </c>
      <c r="EN21" s="398">
        <v>0</v>
      </c>
      <c r="EO21" s="401">
        <v>0</v>
      </c>
      <c r="EP21" s="399">
        <v>0</v>
      </c>
      <c r="EQ21" s="398">
        <v>0</v>
      </c>
      <c r="ER21" s="399">
        <v>0</v>
      </c>
      <c r="ES21" s="398">
        <v>0</v>
      </c>
      <c r="ET21" s="400">
        <v>0</v>
      </c>
      <c r="EU21" s="398">
        <v>0</v>
      </c>
      <c r="EV21" s="398">
        <v>0</v>
      </c>
      <c r="EW21" s="398">
        <v>0</v>
      </c>
      <c r="EX21" s="398">
        <v>0</v>
      </c>
      <c r="EY21" s="398">
        <v>0</v>
      </c>
      <c r="EZ21" s="398">
        <v>0</v>
      </c>
      <c r="FA21" s="398">
        <v>0</v>
      </c>
      <c r="FB21" s="398">
        <v>0</v>
      </c>
      <c r="FC21" s="398">
        <v>0</v>
      </c>
      <c r="FD21" s="398">
        <v>0</v>
      </c>
      <c r="FE21" s="398">
        <v>0</v>
      </c>
      <c r="FF21" s="398">
        <v>0</v>
      </c>
      <c r="FG21" s="398">
        <v>0</v>
      </c>
      <c r="FH21" s="398">
        <v>0</v>
      </c>
      <c r="FI21" s="398">
        <v>0</v>
      </c>
      <c r="FJ21" s="398">
        <v>0</v>
      </c>
      <c r="FK21" s="398">
        <v>0</v>
      </c>
      <c r="FL21" s="398">
        <v>0</v>
      </c>
      <c r="FM21" s="401">
        <v>0</v>
      </c>
      <c r="FN21" s="402">
        <f t="shared" si="0"/>
        <v>14.240506329113925</v>
      </c>
      <c r="FO21" s="403">
        <f t="shared" si="1"/>
        <v>12.121212121212121</v>
      </c>
      <c r="FP21" s="404">
        <f t="shared" si="2"/>
        <v>85.271317829457359</v>
      </c>
      <c r="FQ21" s="405">
        <f t="shared" si="3"/>
        <v>71.264367816091962</v>
      </c>
      <c r="FR21" s="410">
        <v>316</v>
      </c>
      <c r="FS21" s="408">
        <v>99</v>
      </c>
      <c r="FT21" s="408">
        <v>45</v>
      </c>
      <c r="FU21" s="408">
        <v>12</v>
      </c>
      <c r="FV21" s="408">
        <v>220</v>
      </c>
      <c r="FW21" s="408">
        <v>62</v>
      </c>
      <c r="FX21" s="408">
        <v>13</v>
      </c>
      <c r="FY21" s="398">
        <v>0</v>
      </c>
      <c r="FZ21" s="408">
        <v>18</v>
      </c>
      <c r="GA21" s="408">
        <v>16</v>
      </c>
      <c r="GB21" s="408">
        <v>20</v>
      </c>
      <c r="GC21" s="408">
        <v>9</v>
      </c>
      <c r="GD21" s="398">
        <v>0</v>
      </c>
      <c r="GE21" s="401">
        <v>0</v>
      </c>
      <c r="GF21" s="409">
        <f t="shared" si="4"/>
        <v>3.9215686274509802</v>
      </c>
      <c r="GG21" s="403">
        <f t="shared" si="5"/>
        <v>2.8409090909090908</v>
      </c>
      <c r="GH21" s="404">
        <f t="shared" si="6"/>
        <v>59.090909090909093</v>
      </c>
      <c r="GI21" s="405">
        <f t="shared" si="7"/>
        <v>47.368421052631575</v>
      </c>
      <c r="GJ21" s="410">
        <v>255</v>
      </c>
      <c r="GK21" s="408">
        <v>176</v>
      </c>
      <c r="GL21" s="408">
        <v>10</v>
      </c>
      <c r="GM21" s="408">
        <v>5</v>
      </c>
      <c r="GN21" s="408">
        <v>143</v>
      </c>
      <c r="GO21" s="408">
        <v>81</v>
      </c>
      <c r="GP21" s="408">
        <v>3</v>
      </c>
      <c r="GQ21" s="398">
        <v>0</v>
      </c>
      <c r="GR21" s="408">
        <v>58</v>
      </c>
      <c r="GS21" s="408">
        <v>58</v>
      </c>
      <c r="GT21" s="408">
        <v>41</v>
      </c>
      <c r="GU21" s="408">
        <v>32</v>
      </c>
      <c r="GV21" s="398">
        <v>0</v>
      </c>
      <c r="GW21" s="401">
        <v>0</v>
      </c>
      <c r="GX21" s="409">
        <f t="shared" si="8"/>
        <v>18.894009216589861</v>
      </c>
      <c r="GY21" s="403">
        <f t="shared" si="9"/>
        <v>12.76595744680851</v>
      </c>
      <c r="GZ21" s="404">
        <f t="shared" si="10"/>
        <v>87.349397590361448</v>
      </c>
      <c r="HA21" s="405">
        <f t="shared" si="11"/>
        <v>73.170731707317074</v>
      </c>
      <c r="HB21" s="406">
        <v>217</v>
      </c>
      <c r="HC21" s="407">
        <v>47</v>
      </c>
      <c r="HD21" s="407">
        <v>41</v>
      </c>
      <c r="HE21" s="407">
        <v>6</v>
      </c>
      <c r="HF21" s="407">
        <v>145</v>
      </c>
      <c r="HG21" s="407">
        <v>30</v>
      </c>
      <c r="HH21" s="407">
        <v>10</v>
      </c>
      <c r="HI21" s="398">
        <v>0</v>
      </c>
      <c r="HJ21" s="407">
        <v>10</v>
      </c>
      <c r="HK21" s="407">
        <v>7</v>
      </c>
      <c r="HL21" s="407">
        <v>11</v>
      </c>
      <c r="HM21" s="407">
        <v>4</v>
      </c>
      <c r="HN21" s="398">
        <v>0</v>
      </c>
      <c r="HO21" s="401">
        <v>0</v>
      </c>
      <c r="HP21" s="409">
        <f t="shared" si="12"/>
        <v>7.010135135135136</v>
      </c>
      <c r="HQ21" s="403">
        <f t="shared" si="13"/>
        <v>8.1395348837209305</v>
      </c>
      <c r="HR21" s="404">
        <f t="shared" si="14"/>
        <v>75.945683802133843</v>
      </c>
      <c r="HS21" s="405">
        <f t="shared" si="15"/>
        <v>58.22784810126582</v>
      </c>
      <c r="HT21" s="406">
        <v>1184</v>
      </c>
      <c r="HU21" s="407">
        <v>86</v>
      </c>
      <c r="HV21" s="407">
        <v>83</v>
      </c>
      <c r="HW21" s="407">
        <v>7</v>
      </c>
      <c r="HX21" s="407">
        <v>783</v>
      </c>
      <c r="HY21" s="407">
        <v>46</v>
      </c>
      <c r="HZ21" s="407">
        <v>70</v>
      </c>
      <c r="IA21" s="398">
        <v>0</v>
      </c>
      <c r="IB21" s="407">
        <v>57</v>
      </c>
      <c r="IC21" s="407">
        <v>27</v>
      </c>
      <c r="ID21" s="407">
        <v>191</v>
      </c>
      <c r="IE21" s="407">
        <v>6</v>
      </c>
      <c r="IF21" s="398">
        <v>0</v>
      </c>
      <c r="IG21" s="401">
        <v>0</v>
      </c>
      <c r="IH21" s="402">
        <f t="shared" si="16"/>
        <v>7.6923076923076925</v>
      </c>
      <c r="II21" s="403">
        <f t="shared" si="34"/>
        <v>10.526315789473683</v>
      </c>
      <c r="IJ21" s="404">
        <f t="shared" si="17"/>
        <v>80.434782608695656</v>
      </c>
      <c r="IK21" s="405">
        <f t="shared" si="35"/>
        <v>52.941176470588239</v>
      </c>
      <c r="IL21" s="406">
        <v>52</v>
      </c>
      <c r="IM21" s="407">
        <v>19</v>
      </c>
      <c r="IN21" s="407">
        <v>4</v>
      </c>
      <c r="IO21" s="407">
        <v>2</v>
      </c>
      <c r="IP21" s="407">
        <v>37</v>
      </c>
      <c r="IQ21" s="407">
        <v>9</v>
      </c>
      <c r="IR21" s="407">
        <v>2</v>
      </c>
      <c r="IS21" s="398">
        <v>0</v>
      </c>
      <c r="IT21" s="407">
        <v>7</v>
      </c>
      <c r="IU21" s="407">
        <v>7</v>
      </c>
      <c r="IV21" s="420">
        <v>2</v>
      </c>
      <c r="IW21" s="412">
        <v>1</v>
      </c>
      <c r="IX21" s="413">
        <v>0</v>
      </c>
      <c r="IY21" s="414">
        <v>0</v>
      </c>
      <c r="IZ21" s="402">
        <f t="shared" si="18"/>
        <v>20.675944333996025</v>
      </c>
      <c r="JA21" s="403">
        <f t="shared" si="19"/>
        <v>7.8212290502793298</v>
      </c>
      <c r="JB21" s="404">
        <f t="shared" si="20"/>
        <v>75.789473684210535</v>
      </c>
      <c r="JC21" s="415">
        <f t="shared" si="21"/>
        <v>64.848484848484844</v>
      </c>
      <c r="JD21" s="416">
        <v>503</v>
      </c>
      <c r="JE21" s="417">
        <v>179</v>
      </c>
      <c r="JF21" s="417">
        <v>104</v>
      </c>
      <c r="JG21" s="417">
        <v>14</v>
      </c>
      <c r="JH21" s="417">
        <v>288</v>
      </c>
      <c r="JI21" s="417">
        <v>107</v>
      </c>
      <c r="JJ21" s="417">
        <v>19</v>
      </c>
      <c r="JK21" s="413">
        <v>0</v>
      </c>
      <c r="JL21" s="417">
        <v>47</v>
      </c>
      <c r="JM21" s="417">
        <v>41</v>
      </c>
      <c r="JN21" s="418">
        <v>45</v>
      </c>
      <c r="JO21" s="412">
        <v>17</v>
      </c>
      <c r="JP21" s="413">
        <v>0</v>
      </c>
      <c r="JQ21" s="414">
        <v>0</v>
      </c>
      <c r="JR21" s="402">
        <f t="shared" si="22"/>
        <v>12.012987012987013</v>
      </c>
      <c r="JS21" s="403">
        <f t="shared" si="23"/>
        <v>12.5</v>
      </c>
      <c r="JT21" s="404">
        <f t="shared" si="24"/>
        <v>90.625</v>
      </c>
      <c r="JU21" s="415">
        <f t="shared" si="25"/>
        <v>57.142857142857139</v>
      </c>
      <c r="JV21" s="416">
        <v>924</v>
      </c>
      <c r="JW21" s="417">
        <v>16</v>
      </c>
      <c r="JX21" s="417">
        <v>111</v>
      </c>
      <c r="JY21" s="417">
        <v>2</v>
      </c>
      <c r="JZ21" s="417">
        <v>667</v>
      </c>
      <c r="KA21" s="417">
        <v>8</v>
      </c>
      <c r="KB21" s="417">
        <v>77</v>
      </c>
      <c r="KC21" s="413">
        <v>0</v>
      </c>
      <c r="KD21" s="417">
        <v>16</v>
      </c>
      <c r="KE21" s="417">
        <v>1</v>
      </c>
      <c r="KF21" s="418">
        <v>53</v>
      </c>
      <c r="KG21" s="412">
        <v>5</v>
      </c>
      <c r="KH21" s="413">
        <v>0</v>
      </c>
      <c r="KI21" s="414">
        <v>0</v>
      </c>
      <c r="KJ21" s="402">
        <f t="shared" si="26"/>
        <v>12.102564102564102</v>
      </c>
      <c r="KK21" s="403">
        <f t="shared" si="27"/>
        <v>8.4848484848484862</v>
      </c>
      <c r="KL21" s="404">
        <f t="shared" si="28"/>
        <v>95.918367346938766</v>
      </c>
      <c r="KM21" s="415">
        <f t="shared" si="29"/>
        <v>92.05298013245033</v>
      </c>
      <c r="KN21" s="416">
        <v>975</v>
      </c>
      <c r="KO21" s="417">
        <v>165</v>
      </c>
      <c r="KP21" s="417">
        <v>118</v>
      </c>
      <c r="KQ21" s="417">
        <v>14</v>
      </c>
      <c r="KR21" s="417">
        <v>799</v>
      </c>
      <c r="KS21" s="417">
        <v>139</v>
      </c>
      <c r="KT21" s="417">
        <v>24</v>
      </c>
      <c r="KU21" s="413">
        <v>0</v>
      </c>
      <c r="KV21" s="417">
        <v>17</v>
      </c>
      <c r="KW21" s="417">
        <v>6</v>
      </c>
      <c r="KX21" s="418">
        <v>17</v>
      </c>
      <c r="KY21" s="412">
        <v>6</v>
      </c>
      <c r="KZ21" s="413">
        <v>0</v>
      </c>
      <c r="LA21" s="414">
        <v>0</v>
      </c>
      <c r="LB21" s="402">
        <f t="shared" si="36"/>
        <v>13.274336283185843</v>
      </c>
      <c r="LC21" s="403">
        <f t="shared" si="40"/>
        <v>7.6923076923076925</v>
      </c>
      <c r="LD21" s="404">
        <f t="shared" si="37"/>
        <v>90.526315789473685</v>
      </c>
      <c r="LE21" s="415">
        <f t="shared" si="41"/>
        <v>83.333333333333343</v>
      </c>
      <c r="LF21" s="416">
        <v>226</v>
      </c>
      <c r="LG21" s="417">
        <v>13</v>
      </c>
      <c r="LH21" s="417">
        <v>30</v>
      </c>
      <c r="LI21" s="417">
        <v>1</v>
      </c>
      <c r="LJ21" s="417">
        <v>172</v>
      </c>
      <c r="LK21" s="417">
        <v>10</v>
      </c>
      <c r="LL21" s="417">
        <v>6</v>
      </c>
      <c r="LM21" s="413">
        <v>0</v>
      </c>
      <c r="LN21" s="417">
        <v>7</v>
      </c>
      <c r="LO21" s="417">
        <v>0</v>
      </c>
      <c r="LP21" s="418">
        <v>11</v>
      </c>
      <c r="LQ21" s="412">
        <v>2</v>
      </c>
      <c r="LR21" s="413">
        <v>0</v>
      </c>
      <c r="LS21" s="414">
        <v>0</v>
      </c>
      <c r="LT21" s="402">
        <f t="shared" si="30"/>
        <v>2.9411764705882351</v>
      </c>
      <c r="LU21" s="403">
        <f>MA21/LY21*100</f>
        <v>0</v>
      </c>
      <c r="LV21" s="404">
        <f t="shared" si="31"/>
        <v>100</v>
      </c>
      <c r="LW21" s="415">
        <f>MC21/(LY21-MA21-ME21)*100</f>
        <v>100</v>
      </c>
      <c r="LX21" s="416">
        <v>34</v>
      </c>
      <c r="LY21" s="417">
        <v>5</v>
      </c>
      <c r="LZ21" s="417">
        <v>1</v>
      </c>
      <c r="MA21" s="417">
        <v>0</v>
      </c>
      <c r="MB21" s="417">
        <v>33</v>
      </c>
      <c r="MC21" s="417">
        <v>5</v>
      </c>
      <c r="MD21" s="417">
        <v>0</v>
      </c>
      <c r="ME21" s="413">
        <v>0</v>
      </c>
      <c r="MF21" s="417">
        <v>0</v>
      </c>
      <c r="MG21" s="417">
        <v>0</v>
      </c>
      <c r="MH21" s="418">
        <v>0</v>
      </c>
      <c r="MI21" s="412">
        <v>0</v>
      </c>
      <c r="MJ21" s="413">
        <v>0</v>
      </c>
      <c r="MK21" s="414">
        <v>0</v>
      </c>
      <c r="ML21" s="402">
        <f t="shared" si="32"/>
        <v>0.92272202998846597</v>
      </c>
      <c r="MM21" s="403">
        <f t="shared" si="38"/>
        <v>1.2875536480686696</v>
      </c>
      <c r="MN21" s="404">
        <f t="shared" si="33"/>
        <v>88.823529411764696</v>
      </c>
      <c r="MO21" s="415">
        <f t="shared" si="39"/>
        <v>70</v>
      </c>
      <c r="MP21" s="416">
        <v>867</v>
      </c>
      <c r="MQ21" s="417">
        <v>233</v>
      </c>
      <c r="MR21" s="417">
        <v>8</v>
      </c>
      <c r="MS21" s="417">
        <v>3</v>
      </c>
      <c r="MT21" s="417">
        <v>755</v>
      </c>
      <c r="MU21" s="417">
        <v>161</v>
      </c>
      <c r="MV21" s="417">
        <v>9</v>
      </c>
      <c r="MW21" s="413">
        <v>0</v>
      </c>
      <c r="MX21" s="417">
        <v>70</v>
      </c>
      <c r="MY21" s="417">
        <v>63</v>
      </c>
      <c r="MZ21" s="418">
        <v>25</v>
      </c>
      <c r="NA21" s="412">
        <v>6</v>
      </c>
      <c r="NB21" s="413">
        <v>0</v>
      </c>
      <c r="NC21" s="414">
        <v>0</v>
      </c>
    </row>
    <row r="22" spans="1:367" x14ac:dyDescent="0.3">
      <c r="A22" s="377" t="s">
        <v>5</v>
      </c>
      <c r="B22" s="378">
        <v>0</v>
      </c>
      <c r="C22" s="187">
        <v>0</v>
      </c>
      <c r="D22" s="379">
        <v>0</v>
      </c>
      <c r="E22" s="187">
        <v>0</v>
      </c>
      <c r="F22" s="380">
        <v>0</v>
      </c>
      <c r="G22" s="187">
        <v>0</v>
      </c>
      <c r="H22" s="187">
        <v>0</v>
      </c>
      <c r="I22" s="187">
        <v>0</v>
      </c>
      <c r="J22" s="187">
        <v>0</v>
      </c>
      <c r="K22" s="187">
        <v>0</v>
      </c>
      <c r="L22" s="187">
        <v>0</v>
      </c>
      <c r="M22" s="187">
        <v>0</v>
      </c>
      <c r="N22" s="187">
        <v>0</v>
      </c>
      <c r="O22" s="187">
        <v>0</v>
      </c>
      <c r="P22" s="187">
        <v>0</v>
      </c>
      <c r="Q22" s="187">
        <v>0</v>
      </c>
      <c r="R22" s="187">
        <v>0</v>
      </c>
      <c r="S22" s="187">
        <v>0</v>
      </c>
      <c r="T22" s="187">
        <v>0</v>
      </c>
      <c r="U22" s="187">
        <v>0</v>
      </c>
      <c r="V22" s="187">
        <v>0</v>
      </c>
      <c r="W22" s="187">
        <v>0</v>
      </c>
      <c r="X22" s="187">
        <v>0</v>
      </c>
      <c r="Y22" s="188">
        <v>0</v>
      </c>
      <c r="Z22" s="379">
        <v>0</v>
      </c>
      <c r="AA22" s="187">
        <v>0</v>
      </c>
      <c r="AB22" s="379">
        <v>0</v>
      </c>
      <c r="AC22" s="187">
        <v>0</v>
      </c>
      <c r="AD22" s="380">
        <v>0</v>
      </c>
      <c r="AE22" s="187">
        <v>0</v>
      </c>
      <c r="AF22" s="187">
        <v>0</v>
      </c>
      <c r="AG22" s="187">
        <v>0</v>
      </c>
      <c r="AH22" s="187">
        <v>0</v>
      </c>
      <c r="AI22" s="187">
        <v>0</v>
      </c>
      <c r="AJ22" s="187">
        <v>0</v>
      </c>
      <c r="AK22" s="187">
        <v>0</v>
      </c>
      <c r="AL22" s="187">
        <v>0</v>
      </c>
      <c r="AM22" s="187">
        <v>0</v>
      </c>
      <c r="AN22" s="187">
        <v>0</v>
      </c>
      <c r="AO22" s="187">
        <v>0</v>
      </c>
      <c r="AP22" s="187">
        <v>0</v>
      </c>
      <c r="AQ22" s="187">
        <v>0</v>
      </c>
      <c r="AR22" s="187">
        <v>0</v>
      </c>
      <c r="AS22" s="187">
        <v>0</v>
      </c>
      <c r="AT22" s="187">
        <v>0</v>
      </c>
      <c r="AU22" s="187">
        <v>0</v>
      </c>
      <c r="AV22" s="187">
        <v>0</v>
      </c>
      <c r="AW22" s="188">
        <v>0</v>
      </c>
      <c r="AX22" s="379">
        <v>0</v>
      </c>
      <c r="AY22" s="187">
        <v>0</v>
      </c>
      <c r="AZ22" s="379">
        <v>0</v>
      </c>
      <c r="BA22" s="187">
        <v>0</v>
      </c>
      <c r="BB22" s="380">
        <v>0</v>
      </c>
      <c r="BC22" s="187">
        <v>0</v>
      </c>
      <c r="BD22" s="187">
        <v>0</v>
      </c>
      <c r="BE22" s="187">
        <v>0</v>
      </c>
      <c r="BF22" s="187">
        <v>0</v>
      </c>
      <c r="BG22" s="187">
        <v>0</v>
      </c>
      <c r="BH22" s="187">
        <v>0</v>
      </c>
      <c r="BI22" s="187">
        <v>0</v>
      </c>
      <c r="BJ22" s="187">
        <v>0</v>
      </c>
      <c r="BK22" s="187">
        <v>0</v>
      </c>
      <c r="BL22" s="187">
        <v>0</v>
      </c>
      <c r="BM22" s="187">
        <v>0</v>
      </c>
      <c r="BN22" s="187">
        <v>0</v>
      </c>
      <c r="BO22" s="187">
        <v>0</v>
      </c>
      <c r="BP22" s="187">
        <v>0</v>
      </c>
      <c r="BQ22" s="187">
        <v>0</v>
      </c>
      <c r="BR22" s="187">
        <v>0</v>
      </c>
      <c r="BS22" s="187">
        <v>0</v>
      </c>
      <c r="BT22" s="187">
        <v>0</v>
      </c>
      <c r="BU22" s="188">
        <v>0</v>
      </c>
      <c r="BV22" s="379">
        <v>0</v>
      </c>
      <c r="BW22" s="187">
        <v>0</v>
      </c>
      <c r="BX22" s="379">
        <v>0</v>
      </c>
      <c r="BY22" s="187">
        <v>0</v>
      </c>
      <c r="BZ22" s="380">
        <v>0</v>
      </c>
      <c r="CA22" s="187">
        <v>0</v>
      </c>
      <c r="CB22" s="187">
        <v>0</v>
      </c>
      <c r="CC22" s="187">
        <v>0</v>
      </c>
      <c r="CD22" s="187">
        <v>0</v>
      </c>
      <c r="CE22" s="187">
        <v>0</v>
      </c>
      <c r="CF22" s="187">
        <v>0</v>
      </c>
      <c r="CG22" s="187">
        <v>0</v>
      </c>
      <c r="CH22" s="187">
        <v>0</v>
      </c>
      <c r="CI22" s="187">
        <v>0</v>
      </c>
      <c r="CJ22" s="187">
        <v>0</v>
      </c>
      <c r="CK22" s="187">
        <v>0</v>
      </c>
      <c r="CL22" s="187">
        <v>0</v>
      </c>
      <c r="CM22" s="187">
        <v>0</v>
      </c>
      <c r="CN22" s="187">
        <v>0</v>
      </c>
      <c r="CO22" s="187">
        <v>0</v>
      </c>
      <c r="CP22" s="187">
        <v>0</v>
      </c>
      <c r="CQ22" s="187">
        <v>0</v>
      </c>
      <c r="CR22" s="187">
        <v>0</v>
      </c>
      <c r="CS22" s="188">
        <v>0</v>
      </c>
      <c r="CT22" s="379">
        <v>0</v>
      </c>
      <c r="CU22" s="187">
        <v>0</v>
      </c>
      <c r="CV22" s="379">
        <v>0</v>
      </c>
      <c r="CW22" s="187">
        <v>0</v>
      </c>
      <c r="CX22" s="380">
        <v>0</v>
      </c>
      <c r="CY22" s="187">
        <v>0</v>
      </c>
      <c r="CZ22" s="187">
        <v>0</v>
      </c>
      <c r="DA22" s="187">
        <v>0</v>
      </c>
      <c r="DB22" s="187">
        <v>0</v>
      </c>
      <c r="DC22" s="187">
        <v>0</v>
      </c>
      <c r="DD22" s="187">
        <v>0</v>
      </c>
      <c r="DE22" s="187">
        <v>0</v>
      </c>
      <c r="DF22" s="187">
        <v>0</v>
      </c>
      <c r="DG22" s="187">
        <v>0</v>
      </c>
      <c r="DH22" s="187">
        <v>0</v>
      </c>
      <c r="DI22" s="187">
        <v>0</v>
      </c>
      <c r="DJ22" s="187">
        <v>0</v>
      </c>
      <c r="DK22" s="187">
        <v>0</v>
      </c>
      <c r="DL22" s="187">
        <v>0</v>
      </c>
      <c r="DM22" s="187">
        <v>0</v>
      </c>
      <c r="DN22" s="187">
        <v>0</v>
      </c>
      <c r="DO22" s="187">
        <v>0</v>
      </c>
      <c r="DP22" s="187">
        <v>0</v>
      </c>
      <c r="DQ22" s="188">
        <v>0</v>
      </c>
      <c r="DR22" s="379">
        <v>0</v>
      </c>
      <c r="DS22" s="187">
        <v>0</v>
      </c>
      <c r="DT22" s="379">
        <v>0</v>
      </c>
      <c r="DU22" s="187">
        <v>0</v>
      </c>
      <c r="DV22" s="380">
        <v>0</v>
      </c>
      <c r="DW22" s="187">
        <v>0</v>
      </c>
      <c r="DX22" s="187">
        <v>0</v>
      </c>
      <c r="DY22" s="187">
        <v>0</v>
      </c>
      <c r="DZ22" s="187">
        <v>0</v>
      </c>
      <c r="EA22" s="187">
        <v>0</v>
      </c>
      <c r="EB22" s="187">
        <v>0</v>
      </c>
      <c r="EC22" s="187">
        <v>0</v>
      </c>
      <c r="ED22" s="187">
        <v>0</v>
      </c>
      <c r="EE22" s="187">
        <v>0</v>
      </c>
      <c r="EF22" s="187">
        <v>0</v>
      </c>
      <c r="EG22" s="187">
        <v>0</v>
      </c>
      <c r="EH22" s="187">
        <v>0</v>
      </c>
      <c r="EI22" s="187">
        <v>0</v>
      </c>
      <c r="EJ22" s="187">
        <v>0</v>
      </c>
      <c r="EK22" s="187">
        <v>0</v>
      </c>
      <c r="EL22" s="187">
        <v>0</v>
      </c>
      <c r="EM22" s="187">
        <v>0</v>
      </c>
      <c r="EN22" s="187">
        <v>0</v>
      </c>
      <c r="EO22" s="188">
        <v>0</v>
      </c>
      <c r="EP22" s="379">
        <v>0</v>
      </c>
      <c r="EQ22" s="187">
        <v>0</v>
      </c>
      <c r="ER22" s="379">
        <v>0</v>
      </c>
      <c r="ES22" s="187">
        <v>0</v>
      </c>
      <c r="ET22" s="380">
        <v>0</v>
      </c>
      <c r="EU22" s="187">
        <v>0</v>
      </c>
      <c r="EV22" s="187">
        <v>0</v>
      </c>
      <c r="EW22" s="187">
        <v>0</v>
      </c>
      <c r="EX22" s="187">
        <v>0</v>
      </c>
      <c r="EY22" s="187">
        <v>0</v>
      </c>
      <c r="EZ22" s="187">
        <v>0</v>
      </c>
      <c r="FA22" s="187">
        <v>0</v>
      </c>
      <c r="FB22" s="187">
        <v>0</v>
      </c>
      <c r="FC22" s="187">
        <v>0</v>
      </c>
      <c r="FD22" s="187">
        <v>0</v>
      </c>
      <c r="FE22" s="187">
        <v>0</v>
      </c>
      <c r="FF22" s="187">
        <v>0</v>
      </c>
      <c r="FG22" s="187">
        <v>0</v>
      </c>
      <c r="FH22" s="187">
        <v>0</v>
      </c>
      <c r="FI22" s="187">
        <v>0</v>
      </c>
      <c r="FJ22" s="187">
        <v>0</v>
      </c>
      <c r="FK22" s="187">
        <v>0</v>
      </c>
      <c r="FL22" s="187">
        <v>0</v>
      </c>
      <c r="FM22" s="188">
        <v>0</v>
      </c>
      <c r="FN22" s="381">
        <f t="shared" si="0"/>
        <v>14.568345323741008</v>
      </c>
      <c r="FO22" s="382">
        <f t="shared" si="1"/>
        <v>11.111111111111111</v>
      </c>
      <c r="FP22" s="383">
        <f t="shared" si="2"/>
        <v>86.160714285714292</v>
      </c>
      <c r="FQ22" s="384">
        <f t="shared" si="3"/>
        <v>75.595238095238088</v>
      </c>
      <c r="FR22" s="385">
        <v>556</v>
      </c>
      <c r="FS22" s="184">
        <v>189</v>
      </c>
      <c r="FT22" s="184">
        <v>81</v>
      </c>
      <c r="FU22" s="184">
        <v>21</v>
      </c>
      <c r="FV22" s="184">
        <v>386</v>
      </c>
      <c r="FW22" s="184">
        <v>127</v>
      </c>
      <c r="FX22" s="184">
        <v>27</v>
      </c>
      <c r="FY22" s="187">
        <v>0</v>
      </c>
      <c r="FZ22" s="184">
        <v>26</v>
      </c>
      <c r="GA22" s="184">
        <v>24</v>
      </c>
      <c r="GB22" s="184">
        <v>36</v>
      </c>
      <c r="GC22" s="184">
        <v>17</v>
      </c>
      <c r="GD22" s="187">
        <v>0</v>
      </c>
      <c r="GE22" s="188">
        <v>0</v>
      </c>
      <c r="GF22" s="386">
        <f t="shared" si="4"/>
        <v>4.4776119402985071</v>
      </c>
      <c r="GG22" s="382">
        <f t="shared" si="5"/>
        <v>5.1724137931034484</v>
      </c>
      <c r="GH22" s="383">
        <f t="shared" si="6"/>
        <v>60.841423948220061</v>
      </c>
      <c r="GI22" s="384">
        <f t="shared" si="7"/>
        <v>50</v>
      </c>
      <c r="GJ22" s="385">
        <v>335</v>
      </c>
      <c r="GK22" s="184">
        <v>232</v>
      </c>
      <c r="GL22" s="184">
        <v>15</v>
      </c>
      <c r="GM22" s="184">
        <v>12</v>
      </c>
      <c r="GN22" s="184">
        <v>188</v>
      </c>
      <c r="GO22" s="184">
        <v>110</v>
      </c>
      <c r="GP22" s="184">
        <v>11</v>
      </c>
      <c r="GQ22" s="187">
        <v>0</v>
      </c>
      <c r="GR22" s="184">
        <v>72</v>
      </c>
      <c r="GS22" s="184">
        <v>71</v>
      </c>
      <c r="GT22" s="184">
        <v>49</v>
      </c>
      <c r="GU22" s="184">
        <v>39</v>
      </c>
      <c r="GV22" s="187">
        <v>0</v>
      </c>
      <c r="GW22" s="188">
        <v>0</v>
      </c>
      <c r="GX22" s="386">
        <f t="shared" si="8"/>
        <v>13.190184049079754</v>
      </c>
      <c r="GY22" s="382">
        <f t="shared" si="9"/>
        <v>12.857142857142856</v>
      </c>
      <c r="GZ22" s="383">
        <f t="shared" si="10"/>
        <v>86.142322097378283</v>
      </c>
      <c r="HA22" s="384">
        <f t="shared" si="11"/>
        <v>62.295081967213115</v>
      </c>
      <c r="HB22" s="387">
        <v>326</v>
      </c>
      <c r="HC22" s="212">
        <v>70</v>
      </c>
      <c r="HD22" s="212">
        <v>43</v>
      </c>
      <c r="HE22" s="212">
        <v>9</v>
      </c>
      <c r="HF22" s="212">
        <v>230</v>
      </c>
      <c r="HG22" s="212">
        <v>38</v>
      </c>
      <c r="HH22" s="212">
        <v>16</v>
      </c>
      <c r="HI22" s="187">
        <v>0</v>
      </c>
      <c r="HJ22" s="212">
        <v>13</v>
      </c>
      <c r="HK22" s="212">
        <v>11</v>
      </c>
      <c r="HL22" s="212">
        <v>24</v>
      </c>
      <c r="HM22" s="212">
        <v>12</v>
      </c>
      <c r="HN22" s="187">
        <v>0</v>
      </c>
      <c r="HO22" s="188">
        <v>0</v>
      </c>
      <c r="HP22" s="386">
        <f t="shared" si="12"/>
        <v>7.6677316293929714</v>
      </c>
      <c r="HQ22" s="382">
        <f t="shared" si="13"/>
        <v>5.46875</v>
      </c>
      <c r="HR22" s="383">
        <f t="shared" si="14"/>
        <v>82.961897915168947</v>
      </c>
      <c r="HS22" s="384">
        <f t="shared" si="15"/>
        <v>47.933884297520663</v>
      </c>
      <c r="HT22" s="387">
        <v>1565</v>
      </c>
      <c r="HU22" s="212">
        <v>128</v>
      </c>
      <c r="HV22" s="212">
        <v>120</v>
      </c>
      <c r="HW22" s="212">
        <v>7</v>
      </c>
      <c r="HX22" s="212">
        <v>1154</v>
      </c>
      <c r="HY22" s="212">
        <v>58</v>
      </c>
      <c r="HZ22" s="212">
        <v>54</v>
      </c>
      <c r="IA22" s="187">
        <v>0</v>
      </c>
      <c r="IB22" s="212">
        <v>90</v>
      </c>
      <c r="IC22" s="212">
        <v>54</v>
      </c>
      <c r="ID22" s="212">
        <v>147</v>
      </c>
      <c r="IE22" s="212">
        <v>9</v>
      </c>
      <c r="IF22" s="187">
        <v>0</v>
      </c>
      <c r="IG22" s="188">
        <v>0</v>
      </c>
      <c r="IH22" s="381">
        <f t="shared" si="16"/>
        <v>2.1739130434782608</v>
      </c>
      <c r="II22" s="382">
        <f t="shared" si="34"/>
        <v>0</v>
      </c>
      <c r="IJ22" s="383">
        <f t="shared" si="17"/>
        <v>91.954022988505741</v>
      </c>
      <c r="IK22" s="384">
        <f t="shared" si="35"/>
        <v>91.666666666666657</v>
      </c>
      <c r="IL22" s="387">
        <v>92</v>
      </c>
      <c r="IM22" s="212">
        <v>12</v>
      </c>
      <c r="IN22" s="212">
        <v>2</v>
      </c>
      <c r="IO22" s="187">
        <v>0</v>
      </c>
      <c r="IP22" s="212">
        <v>80</v>
      </c>
      <c r="IQ22" s="212">
        <v>11</v>
      </c>
      <c r="IR22" s="212">
        <v>3</v>
      </c>
      <c r="IS22" s="187">
        <v>0</v>
      </c>
      <c r="IT22" s="187">
        <v>0</v>
      </c>
      <c r="IU22" s="187">
        <v>0</v>
      </c>
      <c r="IV22" s="419">
        <v>7</v>
      </c>
      <c r="IW22" s="389">
        <v>1</v>
      </c>
      <c r="IX22" s="390">
        <v>0</v>
      </c>
      <c r="IY22" s="391">
        <v>0</v>
      </c>
      <c r="IZ22" s="381">
        <f t="shared" si="18"/>
        <v>16.919486581096848</v>
      </c>
      <c r="JA22" s="382">
        <f t="shared" si="19"/>
        <v>11.194029850746269</v>
      </c>
      <c r="JB22" s="383">
        <f t="shared" si="20"/>
        <v>76.228209191759106</v>
      </c>
      <c r="JC22" s="392">
        <f t="shared" si="21"/>
        <v>58.82352941176471</v>
      </c>
      <c r="JD22" s="393">
        <v>857</v>
      </c>
      <c r="JE22" s="394">
        <v>268</v>
      </c>
      <c r="JF22" s="394">
        <v>145</v>
      </c>
      <c r="JG22" s="394">
        <v>30</v>
      </c>
      <c r="JH22" s="394">
        <v>481</v>
      </c>
      <c r="JI22" s="394">
        <v>140</v>
      </c>
      <c r="JJ22" s="394">
        <v>81</v>
      </c>
      <c r="JK22" s="390">
        <v>0</v>
      </c>
      <c r="JL22" s="394">
        <v>57</v>
      </c>
      <c r="JM22" s="394">
        <v>40</v>
      </c>
      <c r="JN22" s="395">
        <v>93</v>
      </c>
      <c r="JO22" s="389">
        <v>58</v>
      </c>
      <c r="JP22" s="390">
        <v>0</v>
      </c>
      <c r="JQ22" s="391">
        <v>0</v>
      </c>
      <c r="JR22" s="381">
        <f t="shared" si="22"/>
        <v>17.88896504455106</v>
      </c>
      <c r="JS22" s="382">
        <f t="shared" si="23"/>
        <v>8</v>
      </c>
      <c r="JT22" s="383">
        <f t="shared" si="24"/>
        <v>86.951871657754012</v>
      </c>
      <c r="JU22" s="392">
        <f t="shared" si="25"/>
        <v>39.130434782608695</v>
      </c>
      <c r="JV22" s="393">
        <v>1459</v>
      </c>
      <c r="JW22" s="394">
        <v>25</v>
      </c>
      <c r="JX22" s="394">
        <v>261</v>
      </c>
      <c r="JY22" s="394">
        <v>2</v>
      </c>
      <c r="JZ22" s="394">
        <v>813</v>
      </c>
      <c r="KA22" s="394">
        <v>9</v>
      </c>
      <c r="KB22" s="394">
        <v>263</v>
      </c>
      <c r="KC22" s="390">
        <v>0</v>
      </c>
      <c r="KD22" s="394">
        <v>46</v>
      </c>
      <c r="KE22" s="394">
        <v>5</v>
      </c>
      <c r="KF22" s="395">
        <v>76</v>
      </c>
      <c r="KG22" s="389">
        <v>9</v>
      </c>
      <c r="KH22" s="390">
        <v>0</v>
      </c>
      <c r="KI22" s="391">
        <v>0</v>
      </c>
      <c r="KJ22" s="381">
        <f t="shared" si="26"/>
        <v>19.162640901771336</v>
      </c>
      <c r="KK22" s="382">
        <f t="shared" si="27"/>
        <v>13.675213675213676</v>
      </c>
      <c r="KL22" s="383">
        <f t="shared" si="28"/>
        <v>94.461538461538467</v>
      </c>
      <c r="KM22" s="392">
        <f t="shared" si="29"/>
        <v>75.742574257425744</v>
      </c>
      <c r="KN22" s="393">
        <v>1242</v>
      </c>
      <c r="KO22" s="394">
        <v>234</v>
      </c>
      <c r="KP22" s="394">
        <v>238</v>
      </c>
      <c r="KQ22" s="394">
        <v>32</v>
      </c>
      <c r="KR22" s="394">
        <v>921</v>
      </c>
      <c r="KS22" s="394">
        <v>153</v>
      </c>
      <c r="KT22" s="394">
        <v>29</v>
      </c>
      <c r="KU22" s="390">
        <v>0</v>
      </c>
      <c r="KV22" s="394">
        <v>28</v>
      </c>
      <c r="KW22" s="394">
        <v>28</v>
      </c>
      <c r="KX22" s="395">
        <v>26</v>
      </c>
      <c r="KY22" s="389">
        <v>21</v>
      </c>
      <c r="KZ22" s="390">
        <v>0</v>
      </c>
      <c r="LA22" s="391">
        <v>0</v>
      </c>
      <c r="LB22" s="381">
        <f t="shared" si="36"/>
        <v>16.045845272206304</v>
      </c>
      <c r="LC22" s="382">
        <f t="shared" si="40"/>
        <v>9.5238095238095237</v>
      </c>
      <c r="LD22" s="383">
        <f t="shared" si="37"/>
        <v>83.146067415730343</v>
      </c>
      <c r="LE22" s="392">
        <f t="shared" si="41"/>
        <v>63.157894736842103</v>
      </c>
      <c r="LF22" s="393">
        <v>349</v>
      </c>
      <c r="LG22" s="394">
        <v>21</v>
      </c>
      <c r="LH22" s="394">
        <v>56</v>
      </c>
      <c r="LI22" s="394">
        <v>2</v>
      </c>
      <c r="LJ22" s="394">
        <v>222</v>
      </c>
      <c r="LK22" s="394">
        <v>12</v>
      </c>
      <c r="LL22" s="394">
        <v>26</v>
      </c>
      <c r="LM22" s="390">
        <v>0</v>
      </c>
      <c r="LN22" s="394">
        <v>14</v>
      </c>
      <c r="LO22" s="394">
        <v>5</v>
      </c>
      <c r="LP22" s="395">
        <v>31</v>
      </c>
      <c r="LQ22" s="389">
        <v>2</v>
      </c>
      <c r="LR22" s="390">
        <v>0</v>
      </c>
      <c r="LS22" s="391">
        <v>0</v>
      </c>
      <c r="LT22" s="381">
        <f t="shared" si="30"/>
        <v>16.981132075471699</v>
      </c>
      <c r="LU22" s="382">
        <f>MA22/LY22*100</f>
        <v>20</v>
      </c>
      <c r="LV22" s="383">
        <f t="shared" si="31"/>
        <v>100</v>
      </c>
      <c r="LW22" s="392">
        <f>MC22/(LY22-MA22-ME22)*100</f>
        <v>100</v>
      </c>
      <c r="LX22" s="393">
        <v>53</v>
      </c>
      <c r="LY22" s="394">
        <v>5</v>
      </c>
      <c r="LZ22" s="394">
        <v>9</v>
      </c>
      <c r="MA22" s="394">
        <v>1</v>
      </c>
      <c r="MB22" s="394">
        <v>44</v>
      </c>
      <c r="MC22" s="394">
        <v>4</v>
      </c>
      <c r="MD22" s="394">
        <v>0</v>
      </c>
      <c r="ME22" s="390">
        <v>0</v>
      </c>
      <c r="MF22" s="394">
        <v>0</v>
      </c>
      <c r="MG22" s="394">
        <v>0</v>
      </c>
      <c r="MH22" s="395">
        <v>0</v>
      </c>
      <c r="MI22" s="389">
        <v>0</v>
      </c>
      <c r="MJ22" s="390">
        <v>0</v>
      </c>
      <c r="MK22" s="391">
        <v>0</v>
      </c>
      <c r="ML22" s="381">
        <f t="shared" si="32"/>
        <v>1.3562386980108498</v>
      </c>
      <c r="MM22" s="382">
        <f t="shared" si="38"/>
        <v>1.3605442176870748</v>
      </c>
      <c r="MN22" s="383">
        <f t="shared" si="33"/>
        <v>90.942698706099804</v>
      </c>
      <c r="MO22" s="392">
        <f t="shared" si="39"/>
        <v>72.41379310344827</v>
      </c>
      <c r="MP22" s="393">
        <v>1106</v>
      </c>
      <c r="MQ22" s="394">
        <v>294</v>
      </c>
      <c r="MR22" s="394">
        <v>15</v>
      </c>
      <c r="MS22" s="394">
        <v>4</v>
      </c>
      <c r="MT22" s="394">
        <v>984</v>
      </c>
      <c r="MU22" s="394">
        <v>210</v>
      </c>
      <c r="MV22" s="394">
        <v>9</v>
      </c>
      <c r="MW22" s="390">
        <v>0</v>
      </c>
      <c r="MX22" s="394">
        <v>71</v>
      </c>
      <c r="MY22" s="394">
        <v>68</v>
      </c>
      <c r="MZ22" s="395">
        <v>27</v>
      </c>
      <c r="NA22" s="389">
        <v>12</v>
      </c>
      <c r="NB22" s="390">
        <v>0</v>
      </c>
      <c r="NC22" s="391">
        <v>0</v>
      </c>
    </row>
    <row r="23" spans="1:367" x14ac:dyDescent="0.3">
      <c r="A23" s="285" t="s">
        <v>6</v>
      </c>
      <c r="B23" s="286">
        <v>0</v>
      </c>
      <c r="C23" s="54">
        <v>0</v>
      </c>
      <c r="D23" s="287">
        <v>0</v>
      </c>
      <c r="E23" s="54">
        <v>0</v>
      </c>
      <c r="F23" s="288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0</v>
      </c>
      <c r="Y23" s="197">
        <v>0</v>
      </c>
      <c r="Z23" s="287">
        <v>0</v>
      </c>
      <c r="AA23" s="54">
        <v>0</v>
      </c>
      <c r="AB23" s="287">
        <v>0</v>
      </c>
      <c r="AC23" s="54">
        <v>0</v>
      </c>
      <c r="AD23" s="288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54">
        <v>0</v>
      </c>
      <c r="AP23" s="54">
        <v>0</v>
      </c>
      <c r="AQ23" s="54">
        <v>0</v>
      </c>
      <c r="AR23" s="54">
        <v>0</v>
      </c>
      <c r="AS23" s="54">
        <v>0</v>
      </c>
      <c r="AT23" s="54">
        <v>0</v>
      </c>
      <c r="AU23" s="54">
        <v>0</v>
      </c>
      <c r="AV23" s="54">
        <v>0</v>
      </c>
      <c r="AW23" s="197">
        <v>0</v>
      </c>
      <c r="AX23" s="287">
        <v>0</v>
      </c>
      <c r="AY23" s="54">
        <v>0</v>
      </c>
      <c r="AZ23" s="287">
        <v>0</v>
      </c>
      <c r="BA23" s="54">
        <v>0</v>
      </c>
      <c r="BB23" s="288">
        <v>0</v>
      </c>
      <c r="BC23" s="54">
        <v>0</v>
      </c>
      <c r="BD23" s="54">
        <v>0</v>
      </c>
      <c r="BE23" s="54">
        <v>0</v>
      </c>
      <c r="BF23" s="54">
        <v>0</v>
      </c>
      <c r="BG23" s="54">
        <v>0</v>
      </c>
      <c r="BH23" s="54">
        <v>0</v>
      </c>
      <c r="BI23" s="54">
        <v>0</v>
      </c>
      <c r="BJ23" s="54">
        <v>0</v>
      </c>
      <c r="BK23" s="54">
        <v>0</v>
      </c>
      <c r="BL23" s="54">
        <v>0</v>
      </c>
      <c r="BM23" s="54">
        <v>0</v>
      </c>
      <c r="BN23" s="54">
        <v>0</v>
      </c>
      <c r="BO23" s="54">
        <v>0</v>
      </c>
      <c r="BP23" s="54">
        <v>0</v>
      </c>
      <c r="BQ23" s="54">
        <v>0</v>
      </c>
      <c r="BR23" s="54">
        <v>0</v>
      </c>
      <c r="BS23" s="54">
        <v>0</v>
      </c>
      <c r="BT23" s="54">
        <v>0</v>
      </c>
      <c r="BU23" s="197">
        <v>0</v>
      </c>
      <c r="BV23" s="287">
        <v>0</v>
      </c>
      <c r="BW23" s="54">
        <v>0</v>
      </c>
      <c r="BX23" s="287">
        <v>0</v>
      </c>
      <c r="BY23" s="54">
        <v>0</v>
      </c>
      <c r="BZ23" s="288">
        <v>0</v>
      </c>
      <c r="CA23" s="54">
        <v>0</v>
      </c>
      <c r="CB23" s="54">
        <v>0</v>
      </c>
      <c r="CC23" s="54">
        <v>0</v>
      </c>
      <c r="CD23" s="54">
        <v>0</v>
      </c>
      <c r="CE23" s="54">
        <v>0</v>
      </c>
      <c r="CF23" s="54">
        <v>0</v>
      </c>
      <c r="CG23" s="54">
        <v>0</v>
      </c>
      <c r="CH23" s="54">
        <v>0</v>
      </c>
      <c r="CI23" s="54">
        <v>0</v>
      </c>
      <c r="CJ23" s="54">
        <v>0</v>
      </c>
      <c r="CK23" s="54">
        <v>0</v>
      </c>
      <c r="CL23" s="54">
        <v>0</v>
      </c>
      <c r="CM23" s="54">
        <v>0</v>
      </c>
      <c r="CN23" s="54">
        <v>0</v>
      </c>
      <c r="CO23" s="54">
        <v>0</v>
      </c>
      <c r="CP23" s="54">
        <v>0</v>
      </c>
      <c r="CQ23" s="54">
        <v>0</v>
      </c>
      <c r="CR23" s="54">
        <v>0</v>
      </c>
      <c r="CS23" s="197">
        <v>0</v>
      </c>
      <c r="CT23" s="287">
        <v>0</v>
      </c>
      <c r="CU23" s="54">
        <v>0</v>
      </c>
      <c r="CV23" s="287">
        <v>0</v>
      </c>
      <c r="CW23" s="54">
        <v>0</v>
      </c>
      <c r="CX23" s="288">
        <v>0</v>
      </c>
      <c r="CY23" s="54">
        <v>0</v>
      </c>
      <c r="CZ23" s="54">
        <v>0</v>
      </c>
      <c r="DA23" s="54">
        <v>0</v>
      </c>
      <c r="DB23" s="54">
        <v>0</v>
      </c>
      <c r="DC23" s="54">
        <v>0</v>
      </c>
      <c r="DD23" s="54">
        <v>0</v>
      </c>
      <c r="DE23" s="54">
        <v>0</v>
      </c>
      <c r="DF23" s="54">
        <v>0</v>
      </c>
      <c r="DG23" s="54">
        <v>0</v>
      </c>
      <c r="DH23" s="54">
        <v>0</v>
      </c>
      <c r="DI23" s="54">
        <v>0</v>
      </c>
      <c r="DJ23" s="54">
        <v>0</v>
      </c>
      <c r="DK23" s="54">
        <v>0</v>
      </c>
      <c r="DL23" s="54">
        <v>0</v>
      </c>
      <c r="DM23" s="54">
        <v>0</v>
      </c>
      <c r="DN23" s="54">
        <v>0</v>
      </c>
      <c r="DO23" s="54">
        <v>0</v>
      </c>
      <c r="DP23" s="54">
        <v>0</v>
      </c>
      <c r="DQ23" s="197">
        <v>0</v>
      </c>
      <c r="DR23" s="287">
        <v>0</v>
      </c>
      <c r="DS23" s="54">
        <v>0</v>
      </c>
      <c r="DT23" s="287">
        <v>0</v>
      </c>
      <c r="DU23" s="54">
        <v>0</v>
      </c>
      <c r="DV23" s="288">
        <v>0</v>
      </c>
      <c r="DW23" s="54">
        <v>0</v>
      </c>
      <c r="DX23" s="54">
        <v>0</v>
      </c>
      <c r="DY23" s="54">
        <v>0</v>
      </c>
      <c r="DZ23" s="54">
        <v>0</v>
      </c>
      <c r="EA23" s="54">
        <v>0</v>
      </c>
      <c r="EB23" s="54">
        <v>0</v>
      </c>
      <c r="EC23" s="54">
        <v>0</v>
      </c>
      <c r="ED23" s="54">
        <v>0</v>
      </c>
      <c r="EE23" s="54">
        <v>0</v>
      </c>
      <c r="EF23" s="54">
        <v>0</v>
      </c>
      <c r="EG23" s="54">
        <v>0</v>
      </c>
      <c r="EH23" s="54">
        <v>0</v>
      </c>
      <c r="EI23" s="54">
        <v>0</v>
      </c>
      <c r="EJ23" s="54">
        <v>0</v>
      </c>
      <c r="EK23" s="54">
        <v>0</v>
      </c>
      <c r="EL23" s="54">
        <v>0</v>
      </c>
      <c r="EM23" s="54">
        <v>0</v>
      </c>
      <c r="EN23" s="54">
        <v>0</v>
      </c>
      <c r="EO23" s="197">
        <v>0</v>
      </c>
      <c r="EP23" s="287">
        <v>0</v>
      </c>
      <c r="EQ23" s="54">
        <v>0</v>
      </c>
      <c r="ER23" s="287">
        <v>0</v>
      </c>
      <c r="ES23" s="54">
        <v>0</v>
      </c>
      <c r="ET23" s="288">
        <v>0</v>
      </c>
      <c r="EU23" s="54">
        <v>0</v>
      </c>
      <c r="EV23" s="54">
        <v>0</v>
      </c>
      <c r="EW23" s="54">
        <v>0</v>
      </c>
      <c r="EX23" s="54">
        <v>0</v>
      </c>
      <c r="EY23" s="54">
        <v>0</v>
      </c>
      <c r="EZ23" s="54">
        <v>0</v>
      </c>
      <c r="FA23" s="54">
        <v>0</v>
      </c>
      <c r="FB23" s="54">
        <v>0</v>
      </c>
      <c r="FC23" s="54">
        <v>0</v>
      </c>
      <c r="FD23" s="54">
        <v>0</v>
      </c>
      <c r="FE23" s="54">
        <v>0</v>
      </c>
      <c r="FF23" s="54">
        <v>0</v>
      </c>
      <c r="FG23" s="54">
        <v>0</v>
      </c>
      <c r="FH23" s="54">
        <v>0</v>
      </c>
      <c r="FI23" s="54">
        <v>0</v>
      </c>
      <c r="FJ23" s="54">
        <v>0</v>
      </c>
      <c r="FK23" s="54">
        <v>0</v>
      </c>
      <c r="FL23" s="54">
        <v>0</v>
      </c>
      <c r="FM23" s="197">
        <v>0</v>
      </c>
      <c r="FN23" s="289">
        <f t="shared" si="0"/>
        <v>16.68484187568157</v>
      </c>
      <c r="FO23" s="290">
        <f t="shared" si="1"/>
        <v>13.802083333333334</v>
      </c>
      <c r="FP23" s="291">
        <f t="shared" si="2"/>
        <v>82.337317397078351</v>
      </c>
      <c r="FQ23" s="292">
        <f t="shared" si="3"/>
        <v>65.861027190332322</v>
      </c>
      <c r="FR23" s="293">
        <v>917</v>
      </c>
      <c r="FS23" s="53">
        <v>384</v>
      </c>
      <c r="FT23" s="53">
        <v>153</v>
      </c>
      <c r="FU23" s="53">
        <v>53</v>
      </c>
      <c r="FV23" s="53">
        <v>620</v>
      </c>
      <c r="FW23" s="53">
        <v>218</v>
      </c>
      <c r="FX23" s="53">
        <v>11</v>
      </c>
      <c r="FY23" s="54">
        <v>0</v>
      </c>
      <c r="FZ23" s="53">
        <v>78</v>
      </c>
      <c r="GA23" s="53">
        <v>76</v>
      </c>
      <c r="GB23" s="53">
        <v>55</v>
      </c>
      <c r="GC23" s="53">
        <v>37</v>
      </c>
      <c r="GD23" s="54">
        <v>0</v>
      </c>
      <c r="GE23" s="197">
        <v>0</v>
      </c>
      <c r="GF23" s="294">
        <f t="shared" si="4"/>
        <v>6.0453400503778338</v>
      </c>
      <c r="GG23" s="290">
        <f t="shared" si="5"/>
        <v>6.8181818181818175</v>
      </c>
      <c r="GH23" s="291">
        <f t="shared" si="6"/>
        <v>65.013774104683193</v>
      </c>
      <c r="GI23" s="292">
        <f t="shared" si="7"/>
        <v>52.845528455284551</v>
      </c>
      <c r="GJ23" s="293">
        <v>397</v>
      </c>
      <c r="GK23" s="53">
        <v>264</v>
      </c>
      <c r="GL23" s="53">
        <v>24</v>
      </c>
      <c r="GM23" s="53">
        <v>18</v>
      </c>
      <c r="GN23" s="53">
        <v>236</v>
      </c>
      <c r="GO23" s="53">
        <v>130</v>
      </c>
      <c r="GP23" s="53">
        <v>10</v>
      </c>
      <c r="GQ23" s="54">
        <v>0</v>
      </c>
      <c r="GR23" s="53">
        <v>58</v>
      </c>
      <c r="GS23" s="53">
        <v>54</v>
      </c>
      <c r="GT23" s="53">
        <v>69</v>
      </c>
      <c r="GU23" s="53">
        <v>62</v>
      </c>
      <c r="GV23" s="54">
        <v>0</v>
      </c>
      <c r="GW23" s="197">
        <v>0</v>
      </c>
      <c r="GX23" s="294">
        <f t="shared" si="8"/>
        <v>13.106796116504855</v>
      </c>
      <c r="GY23" s="290">
        <f t="shared" si="9"/>
        <v>0</v>
      </c>
      <c r="GZ23" s="291">
        <f t="shared" si="10"/>
        <v>96.648044692737429</v>
      </c>
      <c r="HA23" s="292">
        <f t="shared" si="11"/>
        <v>82.758620689655174</v>
      </c>
      <c r="HB23" s="295">
        <v>206</v>
      </c>
      <c r="HC23" s="56">
        <v>29</v>
      </c>
      <c r="HD23" s="56">
        <v>27</v>
      </c>
      <c r="HE23" s="54">
        <v>0</v>
      </c>
      <c r="HF23" s="56">
        <v>173</v>
      </c>
      <c r="HG23" s="56">
        <v>24</v>
      </c>
      <c r="HH23" s="54">
        <v>0</v>
      </c>
      <c r="HI23" s="54">
        <v>0</v>
      </c>
      <c r="HJ23" s="56">
        <v>3</v>
      </c>
      <c r="HK23" s="56">
        <v>3</v>
      </c>
      <c r="HL23" s="56">
        <v>3</v>
      </c>
      <c r="HM23" s="56">
        <v>2</v>
      </c>
      <c r="HN23" s="54">
        <v>0</v>
      </c>
      <c r="HO23" s="197">
        <v>0</v>
      </c>
      <c r="HP23" s="294">
        <f t="shared" si="12"/>
        <v>6.5515490096495679</v>
      </c>
      <c r="HQ23" s="290">
        <f t="shared" si="13"/>
        <v>5.376344086021505</v>
      </c>
      <c r="HR23" s="291">
        <f t="shared" si="14"/>
        <v>91.743119266055047</v>
      </c>
      <c r="HS23" s="292">
        <f t="shared" si="15"/>
        <v>62.5</v>
      </c>
      <c r="HT23" s="295">
        <v>1969</v>
      </c>
      <c r="HU23" s="56">
        <v>93</v>
      </c>
      <c r="HV23" s="56">
        <v>129</v>
      </c>
      <c r="HW23" s="56">
        <v>5</v>
      </c>
      <c r="HX23" s="56">
        <v>1600</v>
      </c>
      <c r="HY23" s="56">
        <v>55</v>
      </c>
      <c r="HZ23" s="56">
        <v>96</v>
      </c>
      <c r="IA23" s="54">
        <v>0</v>
      </c>
      <c r="IB23" s="56">
        <v>69</v>
      </c>
      <c r="IC23" s="56">
        <v>23</v>
      </c>
      <c r="ID23" s="56">
        <v>75</v>
      </c>
      <c r="IE23" s="56">
        <v>10</v>
      </c>
      <c r="IF23" s="54">
        <v>0</v>
      </c>
      <c r="IG23" s="197">
        <v>0</v>
      </c>
      <c r="IH23" s="289">
        <f t="shared" si="16"/>
        <v>0.68027210884353739</v>
      </c>
      <c r="II23" s="290">
        <f t="shared" si="34"/>
        <v>2.1739130434782608</v>
      </c>
      <c r="IJ23" s="291">
        <f t="shared" si="17"/>
        <v>78.723404255319153</v>
      </c>
      <c r="IK23" s="292">
        <f t="shared" si="35"/>
        <v>62.222222222222221</v>
      </c>
      <c r="IL23" s="295">
        <v>147</v>
      </c>
      <c r="IM23" s="56">
        <v>46</v>
      </c>
      <c r="IN23" s="56">
        <v>1</v>
      </c>
      <c r="IO23" s="56">
        <v>1</v>
      </c>
      <c r="IP23" s="56">
        <v>111</v>
      </c>
      <c r="IQ23" s="56">
        <v>28</v>
      </c>
      <c r="IR23" s="56">
        <v>5</v>
      </c>
      <c r="IS23" s="54">
        <v>0</v>
      </c>
      <c r="IT23" s="56">
        <v>15</v>
      </c>
      <c r="IU23" s="56">
        <v>11</v>
      </c>
      <c r="IV23" s="296">
        <v>15</v>
      </c>
      <c r="IW23" s="26">
        <v>6</v>
      </c>
      <c r="IX23" s="30">
        <v>0</v>
      </c>
      <c r="IY23" s="40">
        <v>0</v>
      </c>
      <c r="IZ23" s="289">
        <f t="shared" si="18"/>
        <v>8.8206144697720514</v>
      </c>
      <c r="JA23" s="290">
        <f t="shared" si="19"/>
        <v>10.810810810810811</v>
      </c>
      <c r="JB23" s="291">
        <f t="shared" si="20"/>
        <v>80.434782608695656</v>
      </c>
      <c r="JC23" s="297">
        <f t="shared" si="21"/>
        <v>66.969696969696969</v>
      </c>
      <c r="JD23" s="298">
        <v>1009</v>
      </c>
      <c r="JE23" s="52">
        <v>370</v>
      </c>
      <c r="JF23" s="52">
        <v>89</v>
      </c>
      <c r="JG23" s="52">
        <v>40</v>
      </c>
      <c r="JH23" s="52">
        <v>703</v>
      </c>
      <c r="JI23" s="52">
        <v>221</v>
      </c>
      <c r="JJ23" s="52">
        <v>46</v>
      </c>
      <c r="JK23" s="30">
        <v>0</v>
      </c>
      <c r="JL23" s="52">
        <v>68</v>
      </c>
      <c r="JM23" s="52">
        <v>49</v>
      </c>
      <c r="JN23" s="299">
        <v>103</v>
      </c>
      <c r="JO23" s="26">
        <v>60</v>
      </c>
      <c r="JP23" s="30">
        <v>0</v>
      </c>
      <c r="JQ23" s="40">
        <v>0</v>
      </c>
      <c r="JR23" s="289">
        <f t="shared" si="22"/>
        <v>10.579479000531631</v>
      </c>
      <c r="JS23" s="290">
        <f t="shared" si="23"/>
        <v>6.25</v>
      </c>
      <c r="JT23" s="291">
        <f t="shared" si="24"/>
        <v>91.061827956989248</v>
      </c>
      <c r="JU23" s="297">
        <f t="shared" si="25"/>
        <v>66.666666666666657</v>
      </c>
      <c r="JV23" s="298">
        <v>1881</v>
      </c>
      <c r="JW23" s="52">
        <v>32</v>
      </c>
      <c r="JX23" s="52">
        <v>199</v>
      </c>
      <c r="JY23" s="52">
        <v>2</v>
      </c>
      <c r="JZ23" s="52">
        <v>1355</v>
      </c>
      <c r="KA23" s="52">
        <v>20</v>
      </c>
      <c r="KB23" s="52">
        <v>194</v>
      </c>
      <c r="KC23" s="30">
        <v>0</v>
      </c>
      <c r="KD23" s="52">
        <v>33</v>
      </c>
      <c r="KE23" s="52">
        <v>6</v>
      </c>
      <c r="KF23" s="299">
        <v>100</v>
      </c>
      <c r="KG23" s="26">
        <v>4</v>
      </c>
      <c r="KH23" s="30">
        <v>0</v>
      </c>
      <c r="KI23" s="40">
        <v>0</v>
      </c>
      <c r="KJ23" s="289">
        <f t="shared" si="26"/>
        <v>16.792929292929294</v>
      </c>
      <c r="KK23" s="290">
        <f t="shared" si="27"/>
        <v>9.1463414634146343</v>
      </c>
      <c r="KL23" s="291">
        <f t="shared" si="28"/>
        <v>95.381062355658202</v>
      </c>
      <c r="KM23" s="297">
        <f t="shared" si="29"/>
        <v>84.228187919463082</v>
      </c>
      <c r="KN23" s="298">
        <v>1584</v>
      </c>
      <c r="KO23" s="52">
        <v>328</v>
      </c>
      <c r="KP23" s="52">
        <v>266</v>
      </c>
      <c r="KQ23" s="52">
        <v>30</v>
      </c>
      <c r="KR23" s="52">
        <v>1239</v>
      </c>
      <c r="KS23" s="52">
        <v>251</v>
      </c>
      <c r="KT23" s="52">
        <v>19</v>
      </c>
      <c r="KU23" s="30">
        <v>0</v>
      </c>
      <c r="KV23" s="52">
        <v>26</v>
      </c>
      <c r="KW23" s="52">
        <v>24</v>
      </c>
      <c r="KX23" s="299">
        <v>34</v>
      </c>
      <c r="KY23" s="26">
        <v>23</v>
      </c>
      <c r="KZ23" s="30">
        <v>0</v>
      </c>
      <c r="LA23" s="40">
        <v>0</v>
      </c>
      <c r="LB23" s="289">
        <f t="shared" si="36"/>
        <v>9.9778270509977833</v>
      </c>
      <c r="LC23" s="290">
        <f t="shared" si="40"/>
        <v>2.5</v>
      </c>
      <c r="LD23" s="291">
        <f t="shared" si="37"/>
        <v>88.802083333333343</v>
      </c>
      <c r="LE23" s="297">
        <f t="shared" si="41"/>
        <v>51.282051282051277</v>
      </c>
      <c r="LF23" s="298">
        <v>451</v>
      </c>
      <c r="LG23" s="52">
        <v>40</v>
      </c>
      <c r="LH23" s="52">
        <v>45</v>
      </c>
      <c r="LI23" s="52">
        <v>1</v>
      </c>
      <c r="LJ23" s="52">
        <v>341</v>
      </c>
      <c r="LK23" s="52">
        <v>20</v>
      </c>
      <c r="LL23" s="52">
        <v>22</v>
      </c>
      <c r="LM23" s="30">
        <v>0</v>
      </c>
      <c r="LN23" s="52">
        <v>23</v>
      </c>
      <c r="LO23" s="52">
        <v>15</v>
      </c>
      <c r="LP23" s="299">
        <v>20</v>
      </c>
      <c r="LQ23" s="26">
        <v>4</v>
      </c>
      <c r="LR23" s="30">
        <v>0</v>
      </c>
      <c r="LS23" s="40">
        <v>0</v>
      </c>
      <c r="LT23" s="289">
        <f t="shared" si="30"/>
        <v>6.8181818181818175</v>
      </c>
      <c r="LU23" s="290">
        <f>MA23/LY23*100</f>
        <v>33.333333333333329</v>
      </c>
      <c r="LV23" s="291">
        <f t="shared" si="31"/>
        <v>100</v>
      </c>
      <c r="LW23" s="297">
        <f>MC23/(LY23-MA23-ME23)*100</f>
        <v>100</v>
      </c>
      <c r="LX23" s="298">
        <v>44</v>
      </c>
      <c r="LY23" s="52">
        <v>3</v>
      </c>
      <c r="LZ23" s="52">
        <v>3</v>
      </c>
      <c r="MA23" s="52">
        <v>1</v>
      </c>
      <c r="MB23" s="52">
        <v>41</v>
      </c>
      <c r="MC23" s="52">
        <v>2</v>
      </c>
      <c r="MD23" s="52">
        <v>0</v>
      </c>
      <c r="ME23" s="30">
        <v>0</v>
      </c>
      <c r="MF23" s="52">
        <v>0</v>
      </c>
      <c r="MG23" s="52">
        <v>0</v>
      </c>
      <c r="MH23" s="299">
        <v>0</v>
      </c>
      <c r="MI23" s="26">
        <v>0</v>
      </c>
      <c r="MJ23" s="30">
        <v>0</v>
      </c>
      <c r="MK23" s="40">
        <v>0</v>
      </c>
      <c r="ML23" s="289">
        <f t="shared" si="32"/>
        <v>1.4715291106845809</v>
      </c>
      <c r="MM23" s="290">
        <f t="shared" si="38"/>
        <v>2.8490028490028489</v>
      </c>
      <c r="MN23" s="291">
        <f t="shared" si="33"/>
        <v>93.215916503587735</v>
      </c>
      <c r="MO23" s="297">
        <f t="shared" si="39"/>
        <v>75.073313782991207</v>
      </c>
      <c r="MP23" s="298">
        <v>1563</v>
      </c>
      <c r="MQ23" s="52">
        <v>351</v>
      </c>
      <c r="MR23" s="52">
        <v>23</v>
      </c>
      <c r="MS23" s="52">
        <v>10</v>
      </c>
      <c r="MT23" s="52">
        <v>1429</v>
      </c>
      <c r="MU23" s="52">
        <v>256</v>
      </c>
      <c r="MV23" s="52">
        <v>7</v>
      </c>
      <c r="MW23" s="30">
        <v>0</v>
      </c>
      <c r="MX23" s="30">
        <v>72</v>
      </c>
      <c r="MY23" s="52">
        <v>70</v>
      </c>
      <c r="MZ23" s="299">
        <v>32</v>
      </c>
      <c r="NA23" s="26">
        <v>15</v>
      </c>
      <c r="NB23" s="30">
        <v>0</v>
      </c>
      <c r="NC23" s="40">
        <v>0</v>
      </c>
    </row>
    <row r="24" spans="1:367" x14ac:dyDescent="0.3">
      <c r="A24" s="285" t="s">
        <v>7</v>
      </c>
      <c r="B24" s="286">
        <v>0</v>
      </c>
      <c r="C24" s="54">
        <v>0</v>
      </c>
      <c r="D24" s="287">
        <v>0</v>
      </c>
      <c r="E24" s="54">
        <v>0</v>
      </c>
      <c r="F24" s="288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197">
        <v>0</v>
      </c>
      <c r="Z24" s="287">
        <v>0</v>
      </c>
      <c r="AA24" s="54">
        <v>0</v>
      </c>
      <c r="AB24" s="287">
        <v>0</v>
      </c>
      <c r="AC24" s="54">
        <v>0</v>
      </c>
      <c r="AD24" s="288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4">
        <v>0</v>
      </c>
      <c r="AV24" s="54">
        <v>0</v>
      </c>
      <c r="AW24" s="197">
        <v>0</v>
      </c>
      <c r="AX24" s="287">
        <v>0</v>
      </c>
      <c r="AY24" s="54">
        <v>0</v>
      </c>
      <c r="AZ24" s="287">
        <v>0</v>
      </c>
      <c r="BA24" s="54">
        <v>0</v>
      </c>
      <c r="BB24" s="288">
        <v>0</v>
      </c>
      <c r="BC24" s="54">
        <v>0</v>
      </c>
      <c r="BD24" s="54">
        <v>0</v>
      </c>
      <c r="BE24" s="54">
        <v>0</v>
      </c>
      <c r="BF24" s="54">
        <v>0</v>
      </c>
      <c r="BG24" s="54">
        <v>0</v>
      </c>
      <c r="BH24" s="54">
        <v>0</v>
      </c>
      <c r="BI24" s="54">
        <v>0</v>
      </c>
      <c r="BJ24" s="54">
        <v>0</v>
      </c>
      <c r="BK24" s="54">
        <v>0</v>
      </c>
      <c r="BL24" s="54">
        <v>0</v>
      </c>
      <c r="BM24" s="54">
        <v>0</v>
      </c>
      <c r="BN24" s="54">
        <v>0</v>
      </c>
      <c r="BO24" s="54">
        <v>0</v>
      </c>
      <c r="BP24" s="54">
        <v>0</v>
      </c>
      <c r="BQ24" s="54">
        <v>0</v>
      </c>
      <c r="BR24" s="54">
        <v>0</v>
      </c>
      <c r="BS24" s="54">
        <v>0</v>
      </c>
      <c r="BT24" s="54">
        <v>0</v>
      </c>
      <c r="BU24" s="197">
        <v>0</v>
      </c>
      <c r="BV24" s="287">
        <v>0</v>
      </c>
      <c r="BW24" s="54">
        <v>0</v>
      </c>
      <c r="BX24" s="287">
        <v>0</v>
      </c>
      <c r="BY24" s="54">
        <v>0</v>
      </c>
      <c r="BZ24" s="288">
        <v>0</v>
      </c>
      <c r="CA24" s="54">
        <v>0</v>
      </c>
      <c r="CB24" s="54">
        <v>0</v>
      </c>
      <c r="CC24" s="54">
        <v>0</v>
      </c>
      <c r="CD24" s="54">
        <v>0</v>
      </c>
      <c r="CE24" s="54">
        <v>0</v>
      </c>
      <c r="CF24" s="54">
        <v>0</v>
      </c>
      <c r="CG24" s="54">
        <v>0</v>
      </c>
      <c r="CH24" s="54">
        <v>0</v>
      </c>
      <c r="CI24" s="54">
        <v>0</v>
      </c>
      <c r="CJ24" s="54">
        <v>0</v>
      </c>
      <c r="CK24" s="54">
        <v>0</v>
      </c>
      <c r="CL24" s="54">
        <v>0</v>
      </c>
      <c r="CM24" s="54">
        <v>0</v>
      </c>
      <c r="CN24" s="54">
        <v>0</v>
      </c>
      <c r="CO24" s="54">
        <v>0</v>
      </c>
      <c r="CP24" s="54">
        <v>0</v>
      </c>
      <c r="CQ24" s="54">
        <v>0</v>
      </c>
      <c r="CR24" s="54">
        <v>0</v>
      </c>
      <c r="CS24" s="197">
        <v>0</v>
      </c>
      <c r="CT24" s="287">
        <v>0</v>
      </c>
      <c r="CU24" s="54">
        <v>0</v>
      </c>
      <c r="CV24" s="287">
        <v>0</v>
      </c>
      <c r="CW24" s="54">
        <v>0</v>
      </c>
      <c r="CX24" s="288">
        <v>0</v>
      </c>
      <c r="CY24" s="54">
        <v>0</v>
      </c>
      <c r="CZ24" s="54">
        <v>0</v>
      </c>
      <c r="DA24" s="54">
        <v>0</v>
      </c>
      <c r="DB24" s="54">
        <v>0</v>
      </c>
      <c r="DC24" s="54">
        <v>0</v>
      </c>
      <c r="DD24" s="54">
        <v>0</v>
      </c>
      <c r="DE24" s="54">
        <v>0</v>
      </c>
      <c r="DF24" s="54">
        <v>0</v>
      </c>
      <c r="DG24" s="54">
        <v>0</v>
      </c>
      <c r="DH24" s="54">
        <v>0</v>
      </c>
      <c r="DI24" s="54">
        <v>0</v>
      </c>
      <c r="DJ24" s="54">
        <v>0</v>
      </c>
      <c r="DK24" s="54">
        <v>0</v>
      </c>
      <c r="DL24" s="54">
        <v>0</v>
      </c>
      <c r="DM24" s="54">
        <v>0</v>
      </c>
      <c r="DN24" s="54">
        <v>0</v>
      </c>
      <c r="DO24" s="54">
        <v>0</v>
      </c>
      <c r="DP24" s="54">
        <v>0</v>
      </c>
      <c r="DQ24" s="197">
        <v>0</v>
      </c>
      <c r="DR24" s="287">
        <v>0</v>
      </c>
      <c r="DS24" s="54">
        <v>0</v>
      </c>
      <c r="DT24" s="287">
        <v>0</v>
      </c>
      <c r="DU24" s="54">
        <v>0</v>
      </c>
      <c r="DV24" s="288">
        <v>0</v>
      </c>
      <c r="DW24" s="54">
        <v>0</v>
      </c>
      <c r="DX24" s="54">
        <v>0</v>
      </c>
      <c r="DY24" s="54">
        <v>0</v>
      </c>
      <c r="DZ24" s="54">
        <v>0</v>
      </c>
      <c r="EA24" s="54">
        <v>0</v>
      </c>
      <c r="EB24" s="54">
        <v>0</v>
      </c>
      <c r="EC24" s="54">
        <v>0</v>
      </c>
      <c r="ED24" s="54">
        <v>0</v>
      </c>
      <c r="EE24" s="54">
        <v>0</v>
      </c>
      <c r="EF24" s="54">
        <v>0</v>
      </c>
      <c r="EG24" s="54">
        <v>0</v>
      </c>
      <c r="EH24" s="54">
        <v>0</v>
      </c>
      <c r="EI24" s="54">
        <v>0</v>
      </c>
      <c r="EJ24" s="54">
        <v>0</v>
      </c>
      <c r="EK24" s="54">
        <v>0</v>
      </c>
      <c r="EL24" s="54">
        <v>0</v>
      </c>
      <c r="EM24" s="54">
        <v>0</v>
      </c>
      <c r="EN24" s="54">
        <v>0</v>
      </c>
      <c r="EO24" s="197">
        <v>0</v>
      </c>
      <c r="EP24" s="287">
        <v>0</v>
      </c>
      <c r="EQ24" s="54">
        <v>0</v>
      </c>
      <c r="ER24" s="287">
        <v>0</v>
      </c>
      <c r="ES24" s="54">
        <v>0</v>
      </c>
      <c r="ET24" s="288">
        <v>0</v>
      </c>
      <c r="EU24" s="54">
        <v>0</v>
      </c>
      <c r="EV24" s="54">
        <v>0</v>
      </c>
      <c r="EW24" s="54">
        <v>0</v>
      </c>
      <c r="EX24" s="54">
        <v>0</v>
      </c>
      <c r="EY24" s="54">
        <v>0</v>
      </c>
      <c r="EZ24" s="54">
        <v>0</v>
      </c>
      <c r="FA24" s="54">
        <v>0</v>
      </c>
      <c r="FB24" s="54">
        <v>0</v>
      </c>
      <c r="FC24" s="54">
        <v>0</v>
      </c>
      <c r="FD24" s="54">
        <v>0</v>
      </c>
      <c r="FE24" s="54">
        <v>0</v>
      </c>
      <c r="FF24" s="54">
        <v>0</v>
      </c>
      <c r="FG24" s="54">
        <v>0</v>
      </c>
      <c r="FH24" s="54">
        <v>0</v>
      </c>
      <c r="FI24" s="54">
        <v>0</v>
      </c>
      <c r="FJ24" s="54">
        <v>0</v>
      </c>
      <c r="FK24" s="54">
        <v>0</v>
      </c>
      <c r="FL24" s="54">
        <v>0</v>
      </c>
      <c r="FM24" s="197">
        <v>0</v>
      </c>
      <c r="FN24" s="289">
        <f t="shared" si="0"/>
        <v>11.218836565096952</v>
      </c>
      <c r="FO24" s="290">
        <f t="shared" si="1"/>
        <v>12.908777969018933</v>
      </c>
      <c r="FP24" s="291">
        <f t="shared" si="2"/>
        <v>71.233974358974365</v>
      </c>
      <c r="FQ24" s="292">
        <f t="shared" si="3"/>
        <v>57.905138339920946</v>
      </c>
      <c r="FR24" s="293">
        <v>1444</v>
      </c>
      <c r="FS24" s="53">
        <v>581</v>
      </c>
      <c r="FT24" s="53">
        <v>162</v>
      </c>
      <c r="FU24" s="53">
        <v>75</v>
      </c>
      <c r="FV24" s="53">
        <v>889</v>
      </c>
      <c r="FW24" s="53">
        <v>293</v>
      </c>
      <c r="FX24" s="53">
        <v>34</v>
      </c>
      <c r="FY24" s="54">
        <v>0</v>
      </c>
      <c r="FZ24" s="53">
        <v>126</v>
      </c>
      <c r="GA24" s="53">
        <v>119</v>
      </c>
      <c r="GB24" s="53">
        <v>233</v>
      </c>
      <c r="GC24" s="53">
        <v>94</v>
      </c>
      <c r="GD24" s="54">
        <v>0</v>
      </c>
      <c r="GE24" s="197">
        <v>0</v>
      </c>
      <c r="GF24" s="294">
        <f t="shared" si="4"/>
        <v>1.876172607879925</v>
      </c>
      <c r="GG24" s="290">
        <f t="shared" si="5"/>
        <v>2.4725274725274726</v>
      </c>
      <c r="GH24" s="291">
        <f t="shared" si="6"/>
        <v>68.235294117647058</v>
      </c>
      <c r="GI24" s="292">
        <f t="shared" si="7"/>
        <v>58.028169014084504</v>
      </c>
      <c r="GJ24" s="293">
        <v>533</v>
      </c>
      <c r="GK24" s="53">
        <v>364</v>
      </c>
      <c r="GL24" s="53">
        <v>10</v>
      </c>
      <c r="GM24" s="53">
        <v>9</v>
      </c>
      <c r="GN24" s="53">
        <v>348</v>
      </c>
      <c r="GO24" s="53">
        <v>206</v>
      </c>
      <c r="GP24" s="53">
        <v>13</v>
      </c>
      <c r="GQ24" s="54">
        <v>0</v>
      </c>
      <c r="GR24" s="53">
        <v>110</v>
      </c>
      <c r="GS24" s="53">
        <v>102</v>
      </c>
      <c r="GT24" s="53">
        <v>52</v>
      </c>
      <c r="GU24" s="53">
        <v>47</v>
      </c>
      <c r="GV24" s="54">
        <v>0</v>
      </c>
      <c r="GW24" s="197">
        <v>0</v>
      </c>
      <c r="GX24" s="294">
        <f t="shared" si="8"/>
        <v>13.368983957219251</v>
      </c>
      <c r="GY24" s="290">
        <f t="shared" si="9"/>
        <v>19.047619047619047</v>
      </c>
      <c r="GZ24" s="291">
        <f t="shared" si="10"/>
        <v>96.273291925465841</v>
      </c>
      <c r="HA24" s="292">
        <f t="shared" si="11"/>
        <v>76.470588235294116</v>
      </c>
      <c r="HB24" s="295">
        <v>187</v>
      </c>
      <c r="HC24" s="56">
        <v>21</v>
      </c>
      <c r="HD24" s="56">
        <v>25</v>
      </c>
      <c r="HE24" s="56">
        <v>4</v>
      </c>
      <c r="HF24" s="56">
        <v>155</v>
      </c>
      <c r="HG24" s="56">
        <v>13</v>
      </c>
      <c r="HH24" s="56">
        <v>1</v>
      </c>
      <c r="HI24" s="54">
        <v>0</v>
      </c>
      <c r="HJ24" s="56">
        <v>6</v>
      </c>
      <c r="HK24" s="56">
        <v>4</v>
      </c>
      <c r="HL24" s="54">
        <v>0</v>
      </c>
      <c r="HM24" s="54">
        <v>0</v>
      </c>
      <c r="HN24" s="54">
        <v>0</v>
      </c>
      <c r="HO24" s="197">
        <v>0</v>
      </c>
      <c r="HP24" s="294">
        <f t="shared" si="12"/>
        <v>6.3380281690140841</v>
      </c>
      <c r="HQ24" s="290">
        <f t="shared" si="13"/>
        <v>9.3959731543624159</v>
      </c>
      <c r="HR24" s="291">
        <f t="shared" si="14"/>
        <v>89.53180212014135</v>
      </c>
      <c r="HS24" s="292">
        <f t="shared" si="15"/>
        <v>51.851851851851848</v>
      </c>
      <c r="HT24" s="295">
        <v>2556</v>
      </c>
      <c r="HU24" s="56">
        <v>149</v>
      </c>
      <c r="HV24" s="56">
        <v>162</v>
      </c>
      <c r="HW24" s="56">
        <v>14</v>
      </c>
      <c r="HX24" s="56">
        <v>2027</v>
      </c>
      <c r="HY24" s="56">
        <v>70</v>
      </c>
      <c r="HZ24" s="56">
        <v>130</v>
      </c>
      <c r="IA24" s="54">
        <v>0</v>
      </c>
      <c r="IB24" s="56">
        <v>127</v>
      </c>
      <c r="IC24" s="56">
        <v>43</v>
      </c>
      <c r="ID24" s="56">
        <v>110</v>
      </c>
      <c r="IE24" s="56">
        <v>22</v>
      </c>
      <c r="IF24" s="54">
        <v>0</v>
      </c>
      <c r="IG24" s="197">
        <v>0</v>
      </c>
      <c r="IH24" s="289">
        <f t="shared" si="16"/>
        <v>1.6129032258064515</v>
      </c>
      <c r="II24" s="290">
        <f t="shared" si="34"/>
        <v>7.8947368421052628</v>
      </c>
      <c r="IJ24" s="291">
        <f t="shared" si="17"/>
        <v>82.285714285714278</v>
      </c>
      <c r="IK24" s="292">
        <f t="shared" si="35"/>
        <v>88.571428571428569</v>
      </c>
      <c r="IL24" s="295">
        <v>186</v>
      </c>
      <c r="IM24" s="56">
        <v>38</v>
      </c>
      <c r="IN24" s="56">
        <v>3</v>
      </c>
      <c r="IO24" s="56">
        <v>3</v>
      </c>
      <c r="IP24" s="56">
        <v>144</v>
      </c>
      <c r="IQ24" s="56">
        <v>31</v>
      </c>
      <c r="IR24" s="56">
        <v>8</v>
      </c>
      <c r="IS24" s="54">
        <v>0</v>
      </c>
      <c r="IT24" s="56">
        <v>6</v>
      </c>
      <c r="IU24" s="56">
        <v>4</v>
      </c>
      <c r="IV24" s="296">
        <v>25</v>
      </c>
      <c r="IW24" s="26">
        <v>0</v>
      </c>
      <c r="IX24" s="30">
        <v>0</v>
      </c>
      <c r="IY24" s="40">
        <v>0</v>
      </c>
      <c r="IZ24" s="289">
        <f t="shared" si="18"/>
        <v>19.81637337413925</v>
      </c>
      <c r="JA24" s="290">
        <f t="shared" si="19"/>
        <v>9.1549295774647899</v>
      </c>
      <c r="JB24" s="291">
        <f t="shared" si="20"/>
        <v>75.599582898852972</v>
      </c>
      <c r="JC24" s="297">
        <f t="shared" si="21"/>
        <v>61.498708010335911</v>
      </c>
      <c r="JD24" s="298">
        <v>1307</v>
      </c>
      <c r="JE24" s="52">
        <v>426</v>
      </c>
      <c r="JF24" s="52">
        <v>259</v>
      </c>
      <c r="JG24" s="52">
        <v>39</v>
      </c>
      <c r="JH24" s="52">
        <v>725</v>
      </c>
      <c r="JI24" s="52">
        <v>238</v>
      </c>
      <c r="JJ24" s="52">
        <v>89</v>
      </c>
      <c r="JK24" s="30">
        <v>0</v>
      </c>
      <c r="JL24" s="52">
        <v>149</v>
      </c>
      <c r="JM24" s="52">
        <v>86</v>
      </c>
      <c r="JN24" s="299">
        <v>85</v>
      </c>
      <c r="JO24" s="26">
        <v>63</v>
      </c>
      <c r="JP24" s="30">
        <v>0</v>
      </c>
      <c r="JQ24" s="40">
        <v>0</v>
      </c>
      <c r="JR24" s="289">
        <f t="shared" si="22"/>
        <v>10.618729096989966</v>
      </c>
      <c r="JS24" s="290">
        <f t="shared" si="23"/>
        <v>5.7142857142857144</v>
      </c>
      <c r="JT24" s="291">
        <f t="shared" si="24"/>
        <v>89.248491497531546</v>
      </c>
      <c r="JU24" s="297">
        <f t="shared" si="25"/>
        <v>75.757575757575751</v>
      </c>
      <c r="JV24" s="298">
        <v>2392</v>
      </c>
      <c r="JW24" s="52">
        <v>35</v>
      </c>
      <c r="JX24" s="52">
        <v>254</v>
      </c>
      <c r="JY24" s="52">
        <v>2</v>
      </c>
      <c r="JZ24" s="52">
        <v>1627</v>
      </c>
      <c r="KA24" s="52">
        <v>25</v>
      </c>
      <c r="KB24" s="52">
        <v>315</v>
      </c>
      <c r="KC24" s="30">
        <v>0</v>
      </c>
      <c r="KD24" s="52">
        <v>139</v>
      </c>
      <c r="KE24" s="52">
        <v>4</v>
      </c>
      <c r="KF24" s="299">
        <v>57</v>
      </c>
      <c r="KG24" s="26">
        <v>4</v>
      </c>
      <c r="KH24" s="30">
        <v>0</v>
      </c>
      <c r="KI24" s="40">
        <v>0</v>
      </c>
      <c r="KJ24" s="289">
        <f t="shared" si="26"/>
        <v>15.166666666666668</v>
      </c>
      <c r="KK24" s="290">
        <f t="shared" si="27"/>
        <v>11.470588235294118</v>
      </c>
      <c r="KL24" s="291">
        <f t="shared" si="28"/>
        <v>93.546148507980561</v>
      </c>
      <c r="KM24" s="297">
        <f t="shared" si="29"/>
        <v>79.734219269102994</v>
      </c>
      <c r="KN24" s="298">
        <v>1800</v>
      </c>
      <c r="KO24" s="52">
        <v>340</v>
      </c>
      <c r="KP24" s="52">
        <v>273</v>
      </c>
      <c r="KQ24" s="52">
        <v>39</v>
      </c>
      <c r="KR24" s="52">
        <v>1348</v>
      </c>
      <c r="KS24" s="52">
        <v>240</v>
      </c>
      <c r="KT24" s="52">
        <v>86</v>
      </c>
      <c r="KU24" s="30">
        <v>0</v>
      </c>
      <c r="KV24" s="52">
        <v>28</v>
      </c>
      <c r="KW24" s="52">
        <v>24</v>
      </c>
      <c r="KX24" s="299">
        <v>65</v>
      </c>
      <c r="KY24" s="26">
        <v>37</v>
      </c>
      <c r="KZ24" s="30">
        <v>0</v>
      </c>
      <c r="LA24" s="40">
        <v>0</v>
      </c>
      <c r="LB24" s="289">
        <f t="shared" si="36"/>
        <v>17.346938775510203</v>
      </c>
      <c r="LC24" s="290">
        <f t="shared" si="40"/>
        <v>5</v>
      </c>
      <c r="LD24" s="291">
        <f t="shared" si="37"/>
        <v>84.93150684931507</v>
      </c>
      <c r="LE24" s="297">
        <f t="shared" si="41"/>
        <v>50</v>
      </c>
      <c r="LF24" s="298">
        <v>490</v>
      </c>
      <c r="LG24" s="52">
        <v>40</v>
      </c>
      <c r="LH24" s="52">
        <v>85</v>
      </c>
      <c r="LI24" s="52">
        <v>2</v>
      </c>
      <c r="LJ24" s="52">
        <v>310</v>
      </c>
      <c r="LK24" s="52">
        <v>19</v>
      </c>
      <c r="LL24" s="52">
        <v>40</v>
      </c>
      <c r="LM24" s="30">
        <v>0</v>
      </c>
      <c r="LN24" s="52">
        <v>20</v>
      </c>
      <c r="LO24" s="52">
        <v>8</v>
      </c>
      <c r="LP24" s="299">
        <v>35</v>
      </c>
      <c r="LQ24" s="26">
        <v>11</v>
      </c>
      <c r="LR24" s="30">
        <v>0</v>
      </c>
      <c r="LS24" s="40">
        <v>0</v>
      </c>
      <c r="LT24" s="289">
        <f t="shared" si="30"/>
        <v>12.5</v>
      </c>
      <c r="LU24" s="290">
        <f>MA24/LY24*100</f>
        <v>50</v>
      </c>
      <c r="LV24" s="291">
        <f t="shared" si="31"/>
        <v>92.857142857142861</v>
      </c>
      <c r="LW24" s="297">
        <f>MC24/(LY24-MA24-ME24)*100</f>
        <v>100</v>
      </c>
      <c r="LX24" s="298">
        <v>16</v>
      </c>
      <c r="LY24" s="52">
        <v>2</v>
      </c>
      <c r="LZ24" s="52">
        <v>2</v>
      </c>
      <c r="MA24" s="52">
        <v>1</v>
      </c>
      <c r="MB24" s="52">
        <v>13</v>
      </c>
      <c r="MC24" s="52">
        <v>1</v>
      </c>
      <c r="MD24" s="52">
        <v>0</v>
      </c>
      <c r="ME24" s="30">
        <v>0</v>
      </c>
      <c r="MF24" s="52">
        <v>1</v>
      </c>
      <c r="MG24" s="52">
        <v>0</v>
      </c>
      <c r="MH24" s="299">
        <v>0</v>
      </c>
      <c r="MI24" s="26">
        <v>0</v>
      </c>
      <c r="MJ24" s="30">
        <v>0</v>
      </c>
      <c r="MK24" s="40">
        <v>0</v>
      </c>
      <c r="ML24" s="289">
        <f t="shared" si="32"/>
        <v>1.4763352149370386</v>
      </c>
      <c r="MM24" s="290">
        <f t="shared" si="38"/>
        <v>1.0482180293501049</v>
      </c>
      <c r="MN24" s="291">
        <f t="shared" si="33"/>
        <v>94.594594594594597</v>
      </c>
      <c r="MO24" s="297">
        <f t="shared" si="39"/>
        <v>80.084745762711862</v>
      </c>
      <c r="MP24" s="298">
        <v>2303</v>
      </c>
      <c r="MQ24" s="52">
        <v>477</v>
      </c>
      <c r="MR24" s="52">
        <v>34</v>
      </c>
      <c r="MS24" s="52">
        <v>5</v>
      </c>
      <c r="MT24" s="52">
        <v>2135</v>
      </c>
      <c r="MU24" s="52">
        <v>378</v>
      </c>
      <c r="MV24" s="52">
        <v>12</v>
      </c>
      <c r="MW24" s="30">
        <v>0</v>
      </c>
      <c r="MX24" s="52">
        <v>96</v>
      </c>
      <c r="MY24" s="52">
        <v>89</v>
      </c>
      <c r="MZ24" s="299">
        <v>26</v>
      </c>
      <c r="NA24" s="26">
        <v>5</v>
      </c>
      <c r="NB24" s="30">
        <v>0</v>
      </c>
      <c r="NC24" s="40">
        <v>0</v>
      </c>
    </row>
    <row r="25" spans="1:367" ht="14.25" thickBot="1" x14ac:dyDescent="0.35">
      <c r="A25" s="315" t="s">
        <v>8</v>
      </c>
      <c r="B25" s="316">
        <v>0</v>
      </c>
      <c r="C25" s="241">
        <v>0</v>
      </c>
      <c r="D25" s="317">
        <v>0</v>
      </c>
      <c r="E25" s="241">
        <v>0</v>
      </c>
      <c r="F25" s="318">
        <v>0</v>
      </c>
      <c r="G25" s="241">
        <v>0</v>
      </c>
      <c r="H25" s="241">
        <v>0</v>
      </c>
      <c r="I25" s="241">
        <v>0</v>
      </c>
      <c r="J25" s="241">
        <v>0</v>
      </c>
      <c r="K25" s="241">
        <v>0</v>
      </c>
      <c r="L25" s="241">
        <v>0</v>
      </c>
      <c r="M25" s="241">
        <v>0</v>
      </c>
      <c r="N25" s="241">
        <v>0</v>
      </c>
      <c r="O25" s="241">
        <v>0</v>
      </c>
      <c r="P25" s="241">
        <v>0</v>
      </c>
      <c r="Q25" s="241">
        <v>0</v>
      </c>
      <c r="R25" s="241">
        <v>0</v>
      </c>
      <c r="S25" s="241">
        <v>0</v>
      </c>
      <c r="T25" s="241">
        <v>0</v>
      </c>
      <c r="U25" s="241">
        <v>0</v>
      </c>
      <c r="V25" s="241">
        <v>0</v>
      </c>
      <c r="W25" s="241">
        <v>0</v>
      </c>
      <c r="X25" s="241">
        <v>0</v>
      </c>
      <c r="Y25" s="242">
        <v>0</v>
      </c>
      <c r="Z25" s="317">
        <v>0</v>
      </c>
      <c r="AA25" s="241">
        <v>0</v>
      </c>
      <c r="AB25" s="317">
        <v>0</v>
      </c>
      <c r="AC25" s="241">
        <v>0</v>
      </c>
      <c r="AD25" s="318">
        <v>0</v>
      </c>
      <c r="AE25" s="241">
        <v>0</v>
      </c>
      <c r="AF25" s="241">
        <v>0</v>
      </c>
      <c r="AG25" s="241">
        <v>0</v>
      </c>
      <c r="AH25" s="241">
        <v>0</v>
      </c>
      <c r="AI25" s="241">
        <v>0</v>
      </c>
      <c r="AJ25" s="241">
        <v>0</v>
      </c>
      <c r="AK25" s="241">
        <v>0</v>
      </c>
      <c r="AL25" s="241">
        <v>0</v>
      </c>
      <c r="AM25" s="241">
        <v>0</v>
      </c>
      <c r="AN25" s="241">
        <v>0</v>
      </c>
      <c r="AO25" s="241">
        <v>0</v>
      </c>
      <c r="AP25" s="241">
        <v>0</v>
      </c>
      <c r="AQ25" s="241">
        <v>0</v>
      </c>
      <c r="AR25" s="241">
        <v>0</v>
      </c>
      <c r="AS25" s="241">
        <v>0</v>
      </c>
      <c r="AT25" s="241">
        <v>0</v>
      </c>
      <c r="AU25" s="241">
        <v>0</v>
      </c>
      <c r="AV25" s="241">
        <v>0</v>
      </c>
      <c r="AW25" s="242">
        <v>0</v>
      </c>
      <c r="AX25" s="317">
        <v>0</v>
      </c>
      <c r="AY25" s="241">
        <v>0</v>
      </c>
      <c r="AZ25" s="317">
        <v>0</v>
      </c>
      <c r="BA25" s="241">
        <v>0</v>
      </c>
      <c r="BB25" s="318">
        <v>0</v>
      </c>
      <c r="BC25" s="241">
        <v>0</v>
      </c>
      <c r="BD25" s="241">
        <v>0</v>
      </c>
      <c r="BE25" s="241">
        <v>0</v>
      </c>
      <c r="BF25" s="241">
        <v>0</v>
      </c>
      <c r="BG25" s="241">
        <v>0</v>
      </c>
      <c r="BH25" s="241">
        <v>0</v>
      </c>
      <c r="BI25" s="241">
        <v>0</v>
      </c>
      <c r="BJ25" s="241">
        <v>0</v>
      </c>
      <c r="BK25" s="241">
        <v>0</v>
      </c>
      <c r="BL25" s="241">
        <v>0</v>
      </c>
      <c r="BM25" s="241">
        <v>0</v>
      </c>
      <c r="BN25" s="241">
        <v>0</v>
      </c>
      <c r="BO25" s="241">
        <v>0</v>
      </c>
      <c r="BP25" s="241">
        <v>0</v>
      </c>
      <c r="BQ25" s="241">
        <v>0</v>
      </c>
      <c r="BR25" s="241">
        <v>0</v>
      </c>
      <c r="BS25" s="241">
        <v>0</v>
      </c>
      <c r="BT25" s="241">
        <v>0</v>
      </c>
      <c r="BU25" s="242">
        <v>0</v>
      </c>
      <c r="BV25" s="317">
        <v>0</v>
      </c>
      <c r="BW25" s="241">
        <v>0</v>
      </c>
      <c r="BX25" s="317">
        <v>0</v>
      </c>
      <c r="BY25" s="241">
        <v>0</v>
      </c>
      <c r="BZ25" s="318">
        <v>0</v>
      </c>
      <c r="CA25" s="241">
        <v>0</v>
      </c>
      <c r="CB25" s="241">
        <v>0</v>
      </c>
      <c r="CC25" s="241">
        <v>0</v>
      </c>
      <c r="CD25" s="241">
        <v>0</v>
      </c>
      <c r="CE25" s="241">
        <v>0</v>
      </c>
      <c r="CF25" s="241">
        <v>0</v>
      </c>
      <c r="CG25" s="241">
        <v>0</v>
      </c>
      <c r="CH25" s="241">
        <v>0</v>
      </c>
      <c r="CI25" s="241">
        <v>0</v>
      </c>
      <c r="CJ25" s="241">
        <v>0</v>
      </c>
      <c r="CK25" s="241">
        <v>0</v>
      </c>
      <c r="CL25" s="241">
        <v>0</v>
      </c>
      <c r="CM25" s="241">
        <v>0</v>
      </c>
      <c r="CN25" s="241">
        <v>0</v>
      </c>
      <c r="CO25" s="241">
        <v>0</v>
      </c>
      <c r="CP25" s="241">
        <v>0</v>
      </c>
      <c r="CQ25" s="241">
        <v>0</v>
      </c>
      <c r="CR25" s="241">
        <v>0</v>
      </c>
      <c r="CS25" s="242">
        <v>0</v>
      </c>
      <c r="CT25" s="317">
        <v>0</v>
      </c>
      <c r="CU25" s="241">
        <v>0</v>
      </c>
      <c r="CV25" s="317">
        <v>0</v>
      </c>
      <c r="CW25" s="241">
        <v>0</v>
      </c>
      <c r="CX25" s="318">
        <v>0</v>
      </c>
      <c r="CY25" s="241">
        <v>0</v>
      </c>
      <c r="CZ25" s="241">
        <v>0</v>
      </c>
      <c r="DA25" s="241">
        <v>0</v>
      </c>
      <c r="DB25" s="241">
        <v>0</v>
      </c>
      <c r="DC25" s="241">
        <v>0</v>
      </c>
      <c r="DD25" s="241">
        <v>0</v>
      </c>
      <c r="DE25" s="241">
        <v>0</v>
      </c>
      <c r="DF25" s="241">
        <v>0</v>
      </c>
      <c r="DG25" s="241">
        <v>0</v>
      </c>
      <c r="DH25" s="241">
        <v>0</v>
      </c>
      <c r="DI25" s="241">
        <v>0</v>
      </c>
      <c r="DJ25" s="241">
        <v>0</v>
      </c>
      <c r="DK25" s="241">
        <v>0</v>
      </c>
      <c r="DL25" s="241">
        <v>0</v>
      </c>
      <c r="DM25" s="241">
        <v>0</v>
      </c>
      <c r="DN25" s="241">
        <v>0</v>
      </c>
      <c r="DO25" s="241">
        <v>0</v>
      </c>
      <c r="DP25" s="241">
        <v>0</v>
      </c>
      <c r="DQ25" s="242">
        <v>0</v>
      </c>
      <c r="DR25" s="317">
        <v>0</v>
      </c>
      <c r="DS25" s="241">
        <v>0</v>
      </c>
      <c r="DT25" s="317">
        <v>0</v>
      </c>
      <c r="DU25" s="241">
        <v>0</v>
      </c>
      <c r="DV25" s="318">
        <v>0</v>
      </c>
      <c r="DW25" s="241">
        <v>0</v>
      </c>
      <c r="DX25" s="241">
        <v>0</v>
      </c>
      <c r="DY25" s="241">
        <v>0</v>
      </c>
      <c r="DZ25" s="241">
        <v>0</v>
      </c>
      <c r="EA25" s="241">
        <v>0</v>
      </c>
      <c r="EB25" s="241">
        <v>0</v>
      </c>
      <c r="EC25" s="241">
        <v>0</v>
      </c>
      <c r="ED25" s="241">
        <v>0</v>
      </c>
      <c r="EE25" s="241">
        <v>0</v>
      </c>
      <c r="EF25" s="241">
        <v>0</v>
      </c>
      <c r="EG25" s="241">
        <v>0</v>
      </c>
      <c r="EH25" s="241">
        <v>0</v>
      </c>
      <c r="EI25" s="241">
        <v>0</v>
      </c>
      <c r="EJ25" s="241">
        <v>0</v>
      </c>
      <c r="EK25" s="241">
        <v>0</v>
      </c>
      <c r="EL25" s="241">
        <v>0</v>
      </c>
      <c r="EM25" s="241">
        <v>0</v>
      </c>
      <c r="EN25" s="241">
        <v>0</v>
      </c>
      <c r="EO25" s="242">
        <v>0</v>
      </c>
      <c r="EP25" s="317">
        <v>0</v>
      </c>
      <c r="EQ25" s="241">
        <v>0</v>
      </c>
      <c r="ER25" s="317">
        <v>0</v>
      </c>
      <c r="ES25" s="241">
        <v>0</v>
      </c>
      <c r="ET25" s="318">
        <v>0</v>
      </c>
      <c r="EU25" s="241">
        <v>0</v>
      </c>
      <c r="EV25" s="241">
        <v>0</v>
      </c>
      <c r="EW25" s="241">
        <v>0</v>
      </c>
      <c r="EX25" s="241">
        <v>0</v>
      </c>
      <c r="EY25" s="241">
        <v>0</v>
      </c>
      <c r="EZ25" s="241">
        <v>0</v>
      </c>
      <c r="FA25" s="241">
        <v>0</v>
      </c>
      <c r="FB25" s="241">
        <v>0</v>
      </c>
      <c r="FC25" s="241">
        <v>0</v>
      </c>
      <c r="FD25" s="241">
        <v>0</v>
      </c>
      <c r="FE25" s="241">
        <v>0</v>
      </c>
      <c r="FF25" s="241">
        <v>0</v>
      </c>
      <c r="FG25" s="241">
        <v>0</v>
      </c>
      <c r="FH25" s="241">
        <v>0</v>
      </c>
      <c r="FI25" s="241">
        <v>0</v>
      </c>
      <c r="FJ25" s="241">
        <v>0</v>
      </c>
      <c r="FK25" s="241">
        <v>0</v>
      </c>
      <c r="FL25" s="241">
        <v>0</v>
      </c>
      <c r="FM25" s="242">
        <v>0</v>
      </c>
      <c r="FN25" s="319">
        <f t="shared" si="0"/>
        <v>25.451916124367319</v>
      </c>
      <c r="FO25" s="320">
        <f t="shared" si="1"/>
        <v>19.076305220883537</v>
      </c>
      <c r="FP25" s="321">
        <f t="shared" si="2"/>
        <v>84.520123839009287</v>
      </c>
      <c r="FQ25" s="322">
        <f t="shared" si="3"/>
        <v>71.960297766749378</v>
      </c>
      <c r="FR25" s="323">
        <v>1383</v>
      </c>
      <c r="FS25" s="206">
        <v>498</v>
      </c>
      <c r="FT25" s="206">
        <v>352</v>
      </c>
      <c r="FU25" s="206">
        <v>95</v>
      </c>
      <c r="FV25" s="206">
        <v>819</v>
      </c>
      <c r="FW25" s="206">
        <v>290</v>
      </c>
      <c r="FX25" s="206">
        <v>62</v>
      </c>
      <c r="FY25" s="209">
        <v>0</v>
      </c>
      <c r="FZ25" s="206">
        <v>119</v>
      </c>
      <c r="GA25" s="206">
        <v>101</v>
      </c>
      <c r="GB25" s="206">
        <v>31</v>
      </c>
      <c r="GC25" s="206">
        <v>12</v>
      </c>
      <c r="GD25" s="209">
        <v>0</v>
      </c>
      <c r="GE25" s="210">
        <v>0</v>
      </c>
      <c r="GF25" s="324">
        <f t="shared" si="4"/>
        <v>9.0756302521008401</v>
      </c>
      <c r="GG25" s="320">
        <f t="shared" si="5"/>
        <v>10</v>
      </c>
      <c r="GH25" s="321">
        <f t="shared" si="6"/>
        <v>69.376181474480148</v>
      </c>
      <c r="GI25" s="322">
        <f t="shared" si="7"/>
        <v>61.517615176151764</v>
      </c>
      <c r="GJ25" s="323">
        <v>595</v>
      </c>
      <c r="GK25" s="206">
        <v>410</v>
      </c>
      <c r="GL25" s="206">
        <v>54</v>
      </c>
      <c r="GM25" s="206">
        <v>41</v>
      </c>
      <c r="GN25" s="206">
        <v>367</v>
      </c>
      <c r="GO25" s="206">
        <v>227</v>
      </c>
      <c r="GP25" s="206">
        <v>12</v>
      </c>
      <c r="GQ25" s="209">
        <v>0</v>
      </c>
      <c r="GR25" s="206">
        <v>136</v>
      </c>
      <c r="GS25" s="206">
        <v>129</v>
      </c>
      <c r="GT25" s="206">
        <v>26</v>
      </c>
      <c r="GU25" s="206">
        <v>13</v>
      </c>
      <c r="GV25" s="209">
        <v>0</v>
      </c>
      <c r="GW25" s="210">
        <v>0</v>
      </c>
      <c r="GX25" s="324">
        <f t="shared" si="8"/>
        <v>5.5</v>
      </c>
      <c r="GY25" s="320">
        <f t="shared" si="9"/>
        <v>18.181818181818183</v>
      </c>
      <c r="GZ25" s="321">
        <f t="shared" si="10"/>
        <v>99.7340425531915</v>
      </c>
      <c r="HA25" s="322">
        <f t="shared" si="11"/>
        <v>96.296296296296291</v>
      </c>
      <c r="HB25" s="325">
        <v>400</v>
      </c>
      <c r="HC25" s="326">
        <v>33</v>
      </c>
      <c r="HD25" s="326">
        <v>22</v>
      </c>
      <c r="HE25" s="326">
        <v>6</v>
      </c>
      <c r="HF25" s="326">
        <v>375</v>
      </c>
      <c r="HG25" s="326">
        <v>26</v>
      </c>
      <c r="HH25" s="326">
        <v>2</v>
      </c>
      <c r="HI25" s="209">
        <v>0</v>
      </c>
      <c r="HJ25" s="326">
        <v>1</v>
      </c>
      <c r="HK25" s="326">
        <v>1</v>
      </c>
      <c r="HL25" s="209">
        <v>0</v>
      </c>
      <c r="HM25" s="209">
        <v>0</v>
      </c>
      <c r="HN25" s="209">
        <v>0</v>
      </c>
      <c r="HO25" s="210">
        <v>0</v>
      </c>
      <c r="HP25" s="324">
        <f t="shared" si="12"/>
        <v>6.4949928469241778</v>
      </c>
      <c r="HQ25" s="320">
        <f t="shared" si="13"/>
        <v>6.7961165048543686</v>
      </c>
      <c r="HR25" s="321">
        <f t="shared" si="14"/>
        <v>85.685950413223139</v>
      </c>
      <c r="HS25" s="322">
        <f t="shared" si="15"/>
        <v>58.854166666666664</v>
      </c>
      <c r="HT25" s="325">
        <v>3495</v>
      </c>
      <c r="HU25" s="326">
        <v>206</v>
      </c>
      <c r="HV25" s="326">
        <v>227</v>
      </c>
      <c r="HW25" s="326">
        <v>14</v>
      </c>
      <c r="HX25" s="326">
        <v>2592</v>
      </c>
      <c r="HY25" s="326">
        <v>113</v>
      </c>
      <c r="HZ25" s="326">
        <v>243</v>
      </c>
      <c r="IA25" s="209">
        <v>0</v>
      </c>
      <c r="IB25" s="326">
        <v>154</v>
      </c>
      <c r="IC25" s="326">
        <v>63</v>
      </c>
      <c r="ID25" s="326">
        <v>279</v>
      </c>
      <c r="IE25" s="326">
        <v>16</v>
      </c>
      <c r="IF25" s="209">
        <v>0</v>
      </c>
      <c r="IG25" s="210">
        <v>0</v>
      </c>
      <c r="IH25" s="319">
        <f t="shared" si="16"/>
        <v>7.389162561576355</v>
      </c>
      <c r="II25" s="320">
        <f t="shared" si="34"/>
        <v>1.7857142857142856</v>
      </c>
      <c r="IJ25" s="321">
        <f t="shared" si="17"/>
        <v>87.428571428571431</v>
      </c>
      <c r="IK25" s="322">
        <f t="shared" si="35"/>
        <v>69.090909090909093</v>
      </c>
      <c r="IL25" s="325">
        <v>203</v>
      </c>
      <c r="IM25" s="326">
        <v>56</v>
      </c>
      <c r="IN25" s="326">
        <v>15</v>
      </c>
      <c r="IO25" s="326">
        <v>1</v>
      </c>
      <c r="IP25" s="326">
        <v>153</v>
      </c>
      <c r="IQ25" s="326">
        <v>38</v>
      </c>
      <c r="IR25" s="326">
        <v>13</v>
      </c>
      <c r="IS25" s="209">
        <v>0</v>
      </c>
      <c r="IT25" s="326">
        <v>12</v>
      </c>
      <c r="IU25" s="326">
        <v>10</v>
      </c>
      <c r="IV25" s="327">
        <v>10</v>
      </c>
      <c r="IW25" s="328">
        <v>7</v>
      </c>
      <c r="IX25" s="329">
        <v>0</v>
      </c>
      <c r="IY25" s="330">
        <v>0</v>
      </c>
      <c r="IZ25" s="319">
        <f t="shared" si="18"/>
        <v>25.386165211551376</v>
      </c>
      <c r="JA25" s="320">
        <f t="shared" si="19"/>
        <v>26.061776061776058</v>
      </c>
      <c r="JB25" s="321">
        <f t="shared" si="20"/>
        <v>77.788844621513945</v>
      </c>
      <c r="JC25" s="331">
        <f t="shared" si="21"/>
        <v>65.796344647519575</v>
      </c>
      <c r="JD25" s="332">
        <v>1489</v>
      </c>
      <c r="JE25" s="333">
        <v>518</v>
      </c>
      <c r="JF25" s="333">
        <v>378</v>
      </c>
      <c r="JG25" s="333">
        <v>135</v>
      </c>
      <c r="JH25" s="333">
        <v>781</v>
      </c>
      <c r="JI25" s="333">
        <v>252</v>
      </c>
      <c r="JJ25" s="333">
        <v>107</v>
      </c>
      <c r="JK25" s="329">
        <v>0</v>
      </c>
      <c r="JL25" s="333">
        <v>122</v>
      </c>
      <c r="JM25" s="333">
        <v>81</v>
      </c>
      <c r="JN25" s="334">
        <v>101</v>
      </c>
      <c r="JO25" s="328">
        <v>50</v>
      </c>
      <c r="JP25" s="329">
        <v>0</v>
      </c>
      <c r="JQ25" s="330">
        <v>0</v>
      </c>
      <c r="JR25" s="319">
        <f t="shared" si="22"/>
        <v>16.780303030303031</v>
      </c>
      <c r="JS25" s="320">
        <f t="shared" si="23"/>
        <v>6.0606060606060606</v>
      </c>
      <c r="JT25" s="321">
        <f t="shared" si="24"/>
        <v>93.622448979591837</v>
      </c>
      <c r="JU25" s="331">
        <f t="shared" si="25"/>
        <v>74.193548387096769</v>
      </c>
      <c r="JV25" s="332">
        <v>2640</v>
      </c>
      <c r="JW25" s="333">
        <v>33</v>
      </c>
      <c r="JX25" s="333">
        <v>443</v>
      </c>
      <c r="JY25" s="333">
        <v>2</v>
      </c>
      <c r="JZ25" s="333">
        <v>1835</v>
      </c>
      <c r="KA25" s="333">
        <v>23</v>
      </c>
      <c r="KB25" s="333">
        <v>237</v>
      </c>
      <c r="KC25" s="329">
        <v>0</v>
      </c>
      <c r="KD25" s="333">
        <v>106</v>
      </c>
      <c r="KE25" s="333">
        <v>6</v>
      </c>
      <c r="KF25" s="334">
        <v>19</v>
      </c>
      <c r="KG25" s="328">
        <v>2</v>
      </c>
      <c r="KH25" s="329">
        <v>0</v>
      </c>
      <c r="KI25" s="330">
        <v>0</v>
      </c>
      <c r="KJ25" s="319">
        <f t="shared" si="26"/>
        <v>7.9979879275653918</v>
      </c>
      <c r="KK25" s="320">
        <f t="shared" si="27"/>
        <v>5.5944055944055942</v>
      </c>
      <c r="KL25" s="321">
        <f>KR25/(KN25-KP25-KT25)*100</f>
        <v>88.186356073211314</v>
      </c>
      <c r="KM25" s="331">
        <f>KS25/(KO25-KQ25-KV25)*100</f>
        <v>90.571428571428569</v>
      </c>
      <c r="KN25" s="332">
        <v>1988</v>
      </c>
      <c r="KO25" s="333">
        <v>429</v>
      </c>
      <c r="KP25" s="333">
        <v>159</v>
      </c>
      <c r="KQ25" s="333">
        <v>24</v>
      </c>
      <c r="KR25" s="333">
        <v>1590</v>
      </c>
      <c r="KS25" s="333">
        <v>317</v>
      </c>
      <c r="KT25" s="333">
        <v>26</v>
      </c>
      <c r="KU25" s="329">
        <v>0</v>
      </c>
      <c r="KV25" s="329">
        <v>55</v>
      </c>
      <c r="KW25" s="333">
        <v>48</v>
      </c>
      <c r="KX25" s="333">
        <v>158</v>
      </c>
      <c r="KY25" s="334">
        <v>40</v>
      </c>
      <c r="KZ25" s="329">
        <v>0</v>
      </c>
      <c r="LA25" s="330">
        <v>0</v>
      </c>
      <c r="LB25" s="319">
        <f t="shared" si="36"/>
        <v>14.233576642335766</v>
      </c>
      <c r="LC25" s="320">
        <f t="shared" si="40"/>
        <v>17.5</v>
      </c>
      <c r="LD25" s="321">
        <f t="shared" si="37"/>
        <v>76.923076923076934</v>
      </c>
      <c r="LE25" s="331">
        <f t="shared" si="41"/>
        <v>51.515151515151516</v>
      </c>
      <c r="LF25" s="332">
        <v>548</v>
      </c>
      <c r="LG25" s="333">
        <v>40</v>
      </c>
      <c r="LH25" s="333">
        <v>78</v>
      </c>
      <c r="LI25" s="333">
        <v>7</v>
      </c>
      <c r="LJ25" s="333">
        <v>330</v>
      </c>
      <c r="LK25" s="333">
        <v>17</v>
      </c>
      <c r="LL25" s="333">
        <v>41</v>
      </c>
      <c r="LM25" s="329">
        <v>0</v>
      </c>
      <c r="LN25" s="333">
        <v>43</v>
      </c>
      <c r="LO25" s="333">
        <v>6</v>
      </c>
      <c r="LP25" s="334">
        <v>56</v>
      </c>
      <c r="LQ25" s="328">
        <v>10</v>
      </c>
      <c r="LR25" s="329">
        <v>0</v>
      </c>
      <c r="LS25" s="330">
        <v>0</v>
      </c>
      <c r="LT25" s="319">
        <f t="shared" si="30"/>
        <v>8.3333333333333321</v>
      </c>
      <c r="LU25" s="320" t="s">
        <v>147</v>
      </c>
      <c r="LV25" s="321">
        <f t="shared" si="31"/>
        <v>54.54545454545454</v>
      </c>
      <c r="LW25" s="331" t="s">
        <v>147</v>
      </c>
      <c r="LX25" s="332">
        <v>12</v>
      </c>
      <c r="LY25" s="333">
        <v>0</v>
      </c>
      <c r="LZ25" s="333">
        <v>1</v>
      </c>
      <c r="MA25" s="333">
        <v>0</v>
      </c>
      <c r="MB25" s="333">
        <v>6</v>
      </c>
      <c r="MC25" s="333">
        <v>0</v>
      </c>
      <c r="MD25" s="333">
        <v>0</v>
      </c>
      <c r="ME25" s="329">
        <v>0</v>
      </c>
      <c r="MF25" s="333">
        <v>0</v>
      </c>
      <c r="MG25" s="333">
        <v>0</v>
      </c>
      <c r="MH25" s="334">
        <v>5</v>
      </c>
      <c r="MI25" s="328">
        <v>0</v>
      </c>
      <c r="MJ25" s="329">
        <v>0</v>
      </c>
      <c r="MK25" s="330">
        <v>0</v>
      </c>
      <c r="ML25" s="319">
        <f t="shared" si="32"/>
        <v>2.4945431867789214</v>
      </c>
      <c r="MM25" s="320">
        <f t="shared" si="38"/>
        <v>3.5765379113018603</v>
      </c>
      <c r="MN25" s="321">
        <f t="shared" si="33"/>
        <v>94.535519125683066</v>
      </c>
      <c r="MO25" s="331">
        <f t="shared" si="39"/>
        <v>80.860534124629083</v>
      </c>
      <c r="MP25" s="332">
        <v>3207</v>
      </c>
      <c r="MQ25" s="333">
        <v>699</v>
      </c>
      <c r="MR25" s="333">
        <v>80</v>
      </c>
      <c r="MS25" s="333">
        <v>25</v>
      </c>
      <c r="MT25" s="333">
        <v>2941</v>
      </c>
      <c r="MU25" s="333">
        <v>545</v>
      </c>
      <c r="MV25" s="333">
        <v>16</v>
      </c>
      <c r="MW25" s="329">
        <v>0</v>
      </c>
      <c r="MX25" s="333">
        <v>131</v>
      </c>
      <c r="MY25" s="333">
        <v>121</v>
      </c>
      <c r="MZ25" s="334">
        <v>39</v>
      </c>
      <c r="NA25" s="328">
        <v>8</v>
      </c>
      <c r="NB25" s="329">
        <v>0</v>
      </c>
      <c r="NC25" s="330">
        <v>0</v>
      </c>
    </row>
    <row r="26" spans="1:367" s="1" customFormat="1" x14ac:dyDescent="0.3">
      <c r="A26" s="335" t="s">
        <v>9</v>
      </c>
      <c r="B26" s="336">
        <f t="shared" ref="B26:B60" si="42">H26/F26*100</f>
        <v>11.954924056834885</v>
      </c>
      <c r="C26" s="337">
        <f t="shared" ref="C26:C60" si="43">I26/G26*100</f>
        <v>13.821138211382115</v>
      </c>
      <c r="D26" s="338">
        <f t="shared" ref="D26:D46" si="44">J26/(F26-H26-L26)*100</f>
        <v>88.062283737024217</v>
      </c>
      <c r="E26" s="337">
        <f t="shared" ref="E26:E46" si="45">K26/(G26-I26-M26)*100</f>
        <v>63.679245283018872</v>
      </c>
      <c r="F26" s="339">
        <v>2041</v>
      </c>
      <c r="G26" s="340">
        <v>492</v>
      </c>
      <c r="H26" s="340">
        <v>244</v>
      </c>
      <c r="I26" s="340">
        <v>68</v>
      </c>
      <c r="J26" s="341">
        <v>1527</v>
      </c>
      <c r="K26" s="341">
        <v>270</v>
      </c>
      <c r="L26" s="341">
        <v>63</v>
      </c>
      <c r="M26" s="342">
        <v>0</v>
      </c>
      <c r="N26" s="341">
        <v>96</v>
      </c>
      <c r="O26" s="341">
        <v>73</v>
      </c>
      <c r="P26" s="341">
        <v>111</v>
      </c>
      <c r="Q26" s="341">
        <v>81</v>
      </c>
      <c r="R26" s="342">
        <v>0</v>
      </c>
      <c r="S26" s="342">
        <v>0</v>
      </c>
      <c r="T26" s="342">
        <v>0</v>
      </c>
      <c r="U26" s="342">
        <v>0</v>
      </c>
      <c r="V26" s="342">
        <v>0</v>
      </c>
      <c r="W26" s="342">
        <v>0</v>
      </c>
      <c r="X26" s="342">
        <v>0</v>
      </c>
      <c r="Y26" s="343">
        <v>0</v>
      </c>
      <c r="Z26" s="338">
        <f t="shared" ref="Z26:Z60" si="46">AF26/AD26*100</f>
        <v>7.0523963248075487</v>
      </c>
      <c r="AA26" s="337">
        <f t="shared" ref="AA26:AA60" si="47">AG26/AE26*100</f>
        <v>5.4945054945054945</v>
      </c>
      <c r="AB26" s="338">
        <f t="shared" ref="AB26:AB46" si="48">AH26/(AD26-AF26-AJ26)*100</f>
        <v>88.414460575007112</v>
      </c>
      <c r="AC26" s="337">
        <f t="shared" ref="AC26:AC46" si="49">AI26/(AE26-AG26-AK26)*100</f>
        <v>60.852713178294572</v>
      </c>
      <c r="AD26" s="344">
        <v>4027</v>
      </c>
      <c r="AE26" s="341">
        <v>273</v>
      </c>
      <c r="AF26" s="341">
        <v>284</v>
      </c>
      <c r="AG26" s="341">
        <v>15</v>
      </c>
      <c r="AH26" s="341">
        <v>3106</v>
      </c>
      <c r="AI26" s="341">
        <v>157</v>
      </c>
      <c r="AJ26" s="341">
        <v>230</v>
      </c>
      <c r="AK26" s="342">
        <v>0</v>
      </c>
      <c r="AL26" s="341">
        <v>191</v>
      </c>
      <c r="AM26" s="341">
        <v>41</v>
      </c>
      <c r="AN26" s="341">
        <v>216</v>
      </c>
      <c r="AO26" s="341">
        <v>60</v>
      </c>
      <c r="AP26" s="342">
        <v>0</v>
      </c>
      <c r="AQ26" s="342">
        <v>0</v>
      </c>
      <c r="AR26" s="342">
        <v>0</v>
      </c>
      <c r="AS26" s="342">
        <v>0</v>
      </c>
      <c r="AT26" s="342">
        <v>0</v>
      </c>
      <c r="AU26" s="342">
        <v>0</v>
      </c>
      <c r="AV26" s="342">
        <v>0</v>
      </c>
      <c r="AW26" s="343">
        <v>0</v>
      </c>
      <c r="AX26" s="338">
        <f t="shared" ref="AX26:AX60" si="50">BD26/BB26*100</f>
        <v>1.3490241102181399</v>
      </c>
      <c r="AY26" s="337">
        <f t="shared" ref="AY26:AY60" si="51">BE26/BC26*100</f>
        <v>1.3301088270858523</v>
      </c>
      <c r="AZ26" s="338">
        <f t="shared" ref="AZ26:AZ46" si="52">BF26/(BB26-BD26-BH26)*100</f>
        <v>90.386869871043373</v>
      </c>
      <c r="BA26" s="337">
        <f t="shared" ref="BA26:BA46" si="53">BG26/(BC26-BE26-BI26)*100</f>
        <v>67.567567567567565</v>
      </c>
      <c r="BB26" s="339">
        <v>3484</v>
      </c>
      <c r="BC26" s="340">
        <v>827</v>
      </c>
      <c r="BD26" s="340">
        <v>47</v>
      </c>
      <c r="BE26" s="340">
        <v>11</v>
      </c>
      <c r="BF26" s="340">
        <v>3084</v>
      </c>
      <c r="BG26" s="340">
        <v>550</v>
      </c>
      <c r="BH26" s="340">
        <v>25</v>
      </c>
      <c r="BI26" s="340">
        <v>2</v>
      </c>
      <c r="BJ26" s="340">
        <v>121</v>
      </c>
      <c r="BK26" s="340">
        <v>64</v>
      </c>
      <c r="BL26" s="340">
        <v>207</v>
      </c>
      <c r="BM26" s="340">
        <v>200</v>
      </c>
      <c r="BN26" s="342">
        <v>0</v>
      </c>
      <c r="BO26" s="342">
        <v>0</v>
      </c>
      <c r="BP26" s="342">
        <v>0</v>
      </c>
      <c r="BQ26" s="342">
        <v>0</v>
      </c>
      <c r="BR26" s="342">
        <v>0</v>
      </c>
      <c r="BS26" s="342">
        <v>0</v>
      </c>
      <c r="BT26" s="342">
        <v>0</v>
      </c>
      <c r="BU26" s="343">
        <v>0</v>
      </c>
      <c r="BV26" s="345">
        <v>0</v>
      </c>
      <c r="BW26" s="346">
        <v>0</v>
      </c>
      <c r="BX26" s="345">
        <v>0</v>
      </c>
      <c r="BY26" s="346">
        <v>0</v>
      </c>
      <c r="BZ26" s="347">
        <v>0</v>
      </c>
      <c r="CA26" s="342">
        <v>0</v>
      </c>
      <c r="CB26" s="342">
        <v>0</v>
      </c>
      <c r="CC26" s="342">
        <v>0</v>
      </c>
      <c r="CD26" s="342">
        <v>0</v>
      </c>
      <c r="CE26" s="342">
        <v>0</v>
      </c>
      <c r="CF26" s="342">
        <v>0</v>
      </c>
      <c r="CG26" s="342">
        <v>0</v>
      </c>
      <c r="CH26" s="342">
        <v>0</v>
      </c>
      <c r="CI26" s="342">
        <v>0</v>
      </c>
      <c r="CJ26" s="342">
        <v>0</v>
      </c>
      <c r="CK26" s="342">
        <v>0</v>
      </c>
      <c r="CL26" s="342">
        <v>0</v>
      </c>
      <c r="CM26" s="342">
        <v>0</v>
      </c>
      <c r="CN26" s="342">
        <v>0</v>
      </c>
      <c r="CO26" s="342">
        <v>0</v>
      </c>
      <c r="CP26" s="342">
        <v>0</v>
      </c>
      <c r="CQ26" s="342">
        <v>0</v>
      </c>
      <c r="CR26" s="342">
        <v>0</v>
      </c>
      <c r="CS26" s="343">
        <v>0</v>
      </c>
      <c r="CT26" s="338">
        <f t="shared" ref="CT26:CT60" si="54">CZ26/CX26*100</f>
        <v>11.744906997342781</v>
      </c>
      <c r="CU26" s="337">
        <f t="shared" ref="CU26:CU60" si="55">DA26/CY26*100</f>
        <v>7.7922077922077921</v>
      </c>
      <c r="CV26" s="338">
        <f t="shared" ref="CV26:CV46" si="56">DB26/(CX26-CZ26-DD26)*100</f>
        <v>81.637661758143693</v>
      </c>
      <c r="CW26" s="337">
        <f t="shared" ref="CW26:CW46" si="57">DC26/(CY26-DA26-DE26)*100</f>
        <v>65.303244005641744</v>
      </c>
      <c r="CX26" s="339">
        <v>5645</v>
      </c>
      <c r="CY26" s="340">
        <v>770</v>
      </c>
      <c r="CZ26" s="340">
        <v>663</v>
      </c>
      <c r="DA26" s="340">
        <v>60</v>
      </c>
      <c r="DB26" s="340">
        <v>3659</v>
      </c>
      <c r="DC26" s="340">
        <v>463</v>
      </c>
      <c r="DD26" s="340">
        <v>500</v>
      </c>
      <c r="DE26" s="340">
        <v>1</v>
      </c>
      <c r="DF26" s="340">
        <v>552</v>
      </c>
      <c r="DG26" s="340">
        <v>131</v>
      </c>
      <c r="DH26" s="340">
        <v>271</v>
      </c>
      <c r="DI26" s="340">
        <v>115</v>
      </c>
      <c r="DJ26" s="342">
        <v>0</v>
      </c>
      <c r="DK26" s="342">
        <v>0</v>
      </c>
      <c r="DL26" s="342">
        <v>0</v>
      </c>
      <c r="DM26" s="342">
        <v>0</v>
      </c>
      <c r="DN26" s="342">
        <v>0</v>
      </c>
      <c r="DO26" s="342">
        <v>0</v>
      </c>
      <c r="DP26" s="342">
        <v>0</v>
      </c>
      <c r="DQ26" s="343">
        <v>0</v>
      </c>
      <c r="DR26" s="338">
        <f t="shared" ref="DR26:DR60" si="58">DX26/DV26*100</f>
        <v>14.862681744749596</v>
      </c>
      <c r="DS26" s="337">
        <f t="shared" ref="DS26:DS60" si="59">DY26/DW26*100</f>
        <v>11.501597444089457</v>
      </c>
      <c r="DT26" s="338">
        <f t="shared" ref="DT26:DT46" si="60">DZ26/(DV26-DX26-EB26)*100</f>
        <v>97.30263157894737</v>
      </c>
      <c r="DU26" s="337">
        <f t="shared" ref="DU26:DU46" si="61">EA26/(DW26-DY26-EC26)*100</f>
        <v>90.252707581227426</v>
      </c>
      <c r="DV26" s="339">
        <v>1857</v>
      </c>
      <c r="DW26" s="340">
        <v>313</v>
      </c>
      <c r="DX26" s="340">
        <v>276</v>
      </c>
      <c r="DY26" s="340">
        <v>36</v>
      </c>
      <c r="DZ26" s="340">
        <v>1479</v>
      </c>
      <c r="EA26" s="340">
        <v>250</v>
      </c>
      <c r="EB26" s="340">
        <v>61</v>
      </c>
      <c r="EC26" s="342">
        <v>0</v>
      </c>
      <c r="ED26" s="340">
        <v>28</v>
      </c>
      <c r="EE26" s="340">
        <v>14</v>
      </c>
      <c r="EF26" s="340">
        <v>13</v>
      </c>
      <c r="EG26" s="340">
        <v>13</v>
      </c>
      <c r="EH26" s="342">
        <v>0</v>
      </c>
      <c r="EI26" s="342">
        <v>0</v>
      </c>
      <c r="EJ26" s="342">
        <v>0</v>
      </c>
      <c r="EK26" s="342">
        <v>0</v>
      </c>
      <c r="EL26" s="342">
        <v>0</v>
      </c>
      <c r="EM26" s="342">
        <v>0</v>
      </c>
      <c r="EN26" s="342">
        <v>0</v>
      </c>
      <c r="EO26" s="343">
        <v>0</v>
      </c>
      <c r="EP26" s="338">
        <f t="shared" ref="EP26:EP60" si="62">EV26/ET26*100</f>
        <v>2.1363173957273651</v>
      </c>
      <c r="EQ26" s="337">
        <f t="shared" ref="EQ26:EQ60" si="63">EW26/EU26*100</f>
        <v>2.5270758122743682</v>
      </c>
      <c r="ER26" s="338">
        <f t="shared" ref="ER26:ER46" si="64">EX26/(ET26-EV26-EZ26)*100</f>
        <v>67.605633802816897</v>
      </c>
      <c r="ES26" s="337">
        <f t="shared" ref="ES26:ES46" si="65">EY26/(EU26-EW26-FA26)*100</f>
        <v>54.629629629629626</v>
      </c>
      <c r="ET26" s="339">
        <v>983</v>
      </c>
      <c r="EU26" s="340">
        <v>554</v>
      </c>
      <c r="EV26" s="340">
        <v>21</v>
      </c>
      <c r="EW26" s="340">
        <v>14</v>
      </c>
      <c r="EX26" s="340">
        <v>624</v>
      </c>
      <c r="EY26" s="340">
        <v>295</v>
      </c>
      <c r="EZ26" s="340">
        <v>39</v>
      </c>
      <c r="FA26" s="342">
        <v>0</v>
      </c>
      <c r="FB26" s="340">
        <v>166</v>
      </c>
      <c r="FC26" s="340">
        <v>126</v>
      </c>
      <c r="FD26" s="340">
        <v>133</v>
      </c>
      <c r="FE26" s="340">
        <v>119</v>
      </c>
      <c r="FF26" s="342">
        <v>0</v>
      </c>
      <c r="FG26" s="342">
        <v>0</v>
      </c>
      <c r="FH26" s="342">
        <v>0</v>
      </c>
      <c r="FI26" s="342">
        <v>0</v>
      </c>
      <c r="FJ26" s="342">
        <v>0</v>
      </c>
      <c r="FK26" s="342">
        <v>0</v>
      </c>
      <c r="FL26" s="342">
        <v>0</v>
      </c>
      <c r="FM26" s="343">
        <v>0</v>
      </c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59"/>
      <c r="GY26" s="59"/>
      <c r="GZ26" s="59"/>
      <c r="HA26" s="59"/>
      <c r="HB26" s="59"/>
      <c r="HC26" s="59"/>
      <c r="HD26" s="59"/>
      <c r="HE26" s="59"/>
      <c r="HF26" s="59"/>
      <c r="HG26" s="59"/>
      <c r="HH26" s="59"/>
      <c r="HI26" s="59"/>
      <c r="HJ26" s="59"/>
      <c r="HK26" s="59"/>
      <c r="HL26" s="59"/>
      <c r="HM26" s="59"/>
      <c r="HN26" s="59"/>
      <c r="HO26" s="59"/>
      <c r="HP26" s="59"/>
      <c r="HQ26" s="59"/>
      <c r="HR26" s="59"/>
      <c r="HS26" s="59"/>
      <c r="HT26" s="59"/>
      <c r="HU26" s="59"/>
      <c r="HV26" s="59"/>
      <c r="HW26" s="59"/>
      <c r="HX26" s="59"/>
      <c r="HY26" s="59"/>
      <c r="HZ26" s="59"/>
      <c r="IA26" s="59"/>
      <c r="IB26" s="59"/>
      <c r="IC26" s="59"/>
      <c r="ID26" s="59"/>
      <c r="IE26" s="59"/>
      <c r="IF26" s="59"/>
      <c r="IG26" s="59"/>
      <c r="IH26" s="59"/>
      <c r="II26" s="59"/>
      <c r="IJ26" s="59"/>
      <c r="IK26" s="59"/>
      <c r="IL26" s="59"/>
      <c r="IM26" s="59"/>
      <c r="IN26" s="59"/>
      <c r="IO26" s="59"/>
      <c r="IP26" s="59"/>
      <c r="IQ26" s="59"/>
      <c r="IR26" s="59"/>
      <c r="IS26" s="59"/>
      <c r="IT26" s="59"/>
      <c r="IU26" s="59"/>
      <c r="IV26" s="59"/>
      <c r="IW26" s="59"/>
      <c r="IX26" s="59"/>
      <c r="IY26" s="59"/>
      <c r="IZ26" s="59"/>
      <c r="JA26" s="59"/>
      <c r="JB26" s="59"/>
      <c r="JC26" s="59"/>
      <c r="JD26" s="59"/>
      <c r="JE26" s="59"/>
      <c r="JF26" s="59"/>
      <c r="JG26" s="59"/>
      <c r="JH26" s="59"/>
      <c r="JI26" s="59"/>
      <c r="JJ26" s="59"/>
      <c r="JK26" s="59"/>
      <c r="JL26" s="59"/>
      <c r="JM26" s="59"/>
      <c r="JN26" s="59"/>
      <c r="JO26" s="59"/>
      <c r="JP26" s="59"/>
      <c r="JQ26" s="59"/>
      <c r="JR26" s="59"/>
      <c r="JS26" s="59"/>
      <c r="JT26" s="59"/>
      <c r="JU26" s="59"/>
      <c r="JV26" s="59"/>
      <c r="JW26" s="59"/>
      <c r="JX26" s="59"/>
      <c r="JY26" s="59"/>
      <c r="JZ26" s="59"/>
      <c r="KA26" s="59"/>
      <c r="KB26" s="59"/>
      <c r="KC26" s="59"/>
      <c r="KD26" s="59"/>
      <c r="KE26" s="59"/>
      <c r="KF26" s="59"/>
      <c r="KG26" s="59"/>
      <c r="KH26" s="59"/>
      <c r="KI26" s="59"/>
      <c r="KJ26" s="59"/>
      <c r="KK26" s="59"/>
      <c r="KL26" s="59"/>
      <c r="KM26" s="59"/>
      <c r="KN26" s="59"/>
      <c r="KO26" s="59"/>
      <c r="KP26" s="59"/>
      <c r="KQ26" s="59"/>
      <c r="KR26" s="59"/>
      <c r="KS26" s="59"/>
      <c r="KT26" s="59"/>
      <c r="KU26" s="59"/>
      <c r="KV26" s="59"/>
      <c r="KW26" s="59"/>
      <c r="KX26" s="59"/>
      <c r="KY26" s="59"/>
      <c r="KZ26" s="59"/>
      <c r="LA26" s="59"/>
      <c r="LB26" s="59"/>
      <c r="LC26" s="59"/>
      <c r="LD26" s="59"/>
      <c r="LE26" s="59"/>
      <c r="LF26" s="59"/>
      <c r="LG26" s="59"/>
      <c r="LH26" s="59"/>
      <c r="LI26" s="59"/>
      <c r="LJ26" s="59"/>
      <c r="LK26" s="59"/>
      <c r="LL26" s="59"/>
      <c r="LM26" s="59"/>
      <c r="LN26" s="59"/>
      <c r="LO26" s="59"/>
      <c r="LP26" s="59"/>
      <c r="LQ26" s="59"/>
      <c r="LR26" s="59"/>
      <c r="LS26" s="59"/>
      <c r="LT26" s="59"/>
      <c r="LU26" s="59"/>
      <c r="LV26" s="59"/>
      <c r="LW26" s="59"/>
      <c r="LX26" s="59"/>
      <c r="LY26" s="59"/>
      <c r="LZ26" s="59"/>
      <c r="MA26" s="59"/>
      <c r="MB26" s="59"/>
      <c r="MC26" s="59"/>
      <c r="MD26" s="59"/>
      <c r="ME26" s="59"/>
      <c r="MF26" s="59"/>
      <c r="MG26" s="59"/>
      <c r="MH26" s="59"/>
      <c r="MI26" s="59"/>
      <c r="MJ26" s="59"/>
      <c r="MK26" s="59"/>
      <c r="ML26" s="59"/>
      <c r="MM26" s="59"/>
      <c r="MN26" s="59"/>
      <c r="MO26" s="59"/>
      <c r="MP26" s="59"/>
      <c r="MQ26" s="59"/>
      <c r="MR26" s="59"/>
      <c r="MS26" s="59"/>
      <c r="MT26" s="59"/>
      <c r="MU26" s="59"/>
      <c r="MV26" s="59"/>
      <c r="MW26" s="59"/>
      <c r="MX26" s="59"/>
      <c r="MY26" s="59"/>
      <c r="MZ26" s="59"/>
      <c r="NA26" s="59"/>
      <c r="NB26" s="59"/>
      <c r="NC26" s="59"/>
    </row>
    <row r="27" spans="1:367" s="1" customFormat="1" x14ac:dyDescent="0.3">
      <c r="A27" s="348" t="s">
        <v>10</v>
      </c>
      <c r="B27" s="349">
        <f t="shared" si="42"/>
        <v>13.145539906103288</v>
      </c>
      <c r="C27" s="350">
        <f t="shared" si="43"/>
        <v>15.126050420168067</v>
      </c>
      <c r="D27" s="351">
        <f t="shared" si="44"/>
        <v>79.527559055118118</v>
      </c>
      <c r="E27" s="350">
        <f t="shared" si="45"/>
        <v>61.386138613861384</v>
      </c>
      <c r="F27" s="352">
        <v>1917</v>
      </c>
      <c r="G27" s="353">
        <v>476</v>
      </c>
      <c r="H27" s="353">
        <v>252</v>
      </c>
      <c r="I27" s="353">
        <v>72</v>
      </c>
      <c r="J27" s="353">
        <v>1212</v>
      </c>
      <c r="K27" s="353">
        <v>248</v>
      </c>
      <c r="L27" s="353">
        <v>141</v>
      </c>
      <c r="M27" s="30">
        <v>0</v>
      </c>
      <c r="N27" s="353">
        <v>139</v>
      </c>
      <c r="O27" s="353">
        <v>74</v>
      </c>
      <c r="P27" s="353">
        <v>173</v>
      </c>
      <c r="Q27" s="353">
        <v>82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40">
        <v>0</v>
      </c>
      <c r="Z27" s="351">
        <f t="shared" si="46"/>
        <v>6.1177017911142126</v>
      </c>
      <c r="AA27" s="350">
        <f t="shared" si="47"/>
        <v>6.3973063973063971</v>
      </c>
      <c r="AB27" s="351">
        <f t="shared" si="48"/>
        <v>85.676392572944295</v>
      </c>
      <c r="AC27" s="350">
        <f t="shared" si="49"/>
        <v>57.553956834532372</v>
      </c>
      <c r="AD27" s="352">
        <v>4299</v>
      </c>
      <c r="AE27" s="353">
        <v>297</v>
      </c>
      <c r="AF27" s="353">
        <v>263</v>
      </c>
      <c r="AG27" s="353">
        <v>19</v>
      </c>
      <c r="AH27" s="353">
        <v>3230</v>
      </c>
      <c r="AI27" s="353">
        <v>160</v>
      </c>
      <c r="AJ27" s="353">
        <v>266</v>
      </c>
      <c r="AK27" s="30">
        <v>0</v>
      </c>
      <c r="AL27" s="353">
        <v>202</v>
      </c>
      <c r="AM27" s="353">
        <v>35</v>
      </c>
      <c r="AN27" s="353">
        <v>338</v>
      </c>
      <c r="AO27" s="353">
        <v>83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40">
        <v>0</v>
      </c>
      <c r="AX27" s="351">
        <f t="shared" si="50"/>
        <v>0.89970891770309613</v>
      </c>
      <c r="AY27" s="350">
        <f t="shared" si="51"/>
        <v>1.1001100110011002</v>
      </c>
      <c r="AZ27" s="351">
        <f t="shared" si="52"/>
        <v>92.396560988715748</v>
      </c>
      <c r="BA27" s="350">
        <f t="shared" si="53"/>
        <v>75.083426028921025</v>
      </c>
      <c r="BB27" s="354">
        <v>3779</v>
      </c>
      <c r="BC27" s="52">
        <v>909</v>
      </c>
      <c r="BD27" s="52">
        <v>34</v>
      </c>
      <c r="BE27" s="52">
        <v>10</v>
      </c>
      <c r="BF27" s="52">
        <v>3439</v>
      </c>
      <c r="BG27" s="52">
        <v>675</v>
      </c>
      <c r="BH27" s="52">
        <v>23</v>
      </c>
      <c r="BI27" s="30">
        <v>0</v>
      </c>
      <c r="BJ27" s="52">
        <v>66</v>
      </c>
      <c r="BK27" s="52">
        <v>47</v>
      </c>
      <c r="BL27" s="52">
        <v>217</v>
      </c>
      <c r="BM27" s="52">
        <v>177</v>
      </c>
      <c r="BN27" s="30">
        <v>0</v>
      </c>
      <c r="BO27" s="30">
        <v>0</v>
      </c>
      <c r="BP27" s="30">
        <v>0</v>
      </c>
      <c r="BQ27" s="30">
        <v>0</v>
      </c>
      <c r="BR27" s="30">
        <v>0</v>
      </c>
      <c r="BS27" s="30">
        <v>0</v>
      </c>
      <c r="BT27" s="30">
        <v>0</v>
      </c>
      <c r="BU27" s="40">
        <v>0</v>
      </c>
      <c r="BV27" s="355">
        <v>0</v>
      </c>
      <c r="BW27" s="356">
        <v>0</v>
      </c>
      <c r="BX27" s="355">
        <v>0</v>
      </c>
      <c r="BY27" s="356">
        <v>0</v>
      </c>
      <c r="BZ27" s="357">
        <v>0</v>
      </c>
      <c r="CA27" s="30">
        <v>0</v>
      </c>
      <c r="CB27" s="30">
        <v>0</v>
      </c>
      <c r="CC27" s="30">
        <v>0</v>
      </c>
      <c r="CD27" s="30">
        <v>0</v>
      </c>
      <c r="CE27" s="30">
        <v>0</v>
      </c>
      <c r="CF27" s="30">
        <v>0</v>
      </c>
      <c r="CG27" s="30">
        <v>0</v>
      </c>
      <c r="CH27" s="30">
        <v>0</v>
      </c>
      <c r="CI27" s="30">
        <v>0</v>
      </c>
      <c r="CJ27" s="30">
        <v>0</v>
      </c>
      <c r="CK27" s="30">
        <v>0</v>
      </c>
      <c r="CL27" s="30">
        <v>0</v>
      </c>
      <c r="CM27" s="30">
        <v>0</v>
      </c>
      <c r="CN27" s="30">
        <v>0</v>
      </c>
      <c r="CO27" s="30">
        <v>0</v>
      </c>
      <c r="CP27" s="30">
        <v>0</v>
      </c>
      <c r="CQ27" s="30">
        <v>0</v>
      </c>
      <c r="CR27" s="30">
        <v>0</v>
      </c>
      <c r="CS27" s="40">
        <v>0</v>
      </c>
      <c r="CT27" s="351">
        <f t="shared" si="54"/>
        <v>9.9351673383564041</v>
      </c>
      <c r="CU27" s="350">
        <f t="shared" si="55"/>
        <v>10.647482014388489</v>
      </c>
      <c r="CV27" s="351">
        <f t="shared" si="56"/>
        <v>81.157872249519329</v>
      </c>
      <c r="CW27" s="350">
        <f t="shared" si="57"/>
        <v>58.293075684380035</v>
      </c>
      <c r="CX27" s="354">
        <v>5707</v>
      </c>
      <c r="CY27" s="52">
        <v>695</v>
      </c>
      <c r="CZ27" s="52">
        <v>567</v>
      </c>
      <c r="DA27" s="52">
        <v>74</v>
      </c>
      <c r="DB27" s="52">
        <v>3799</v>
      </c>
      <c r="DC27" s="52">
        <v>362</v>
      </c>
      <c r="DD27" s="52">
        <v>459</v>
      </c>
      <c r="DE27" s="30">
        <v>0</v>
      </c>
      <c r="DF27" s="52">
        <v>480</v>
      </c>
      <c r="DG27" s="52">
        <v>82</v>
      </c>
      <c r="DH27" s="52">
        <v>402</v>
      </c>
      <c r="DI27" s="52">
        <v>177</v>
      </c>
      <c r="DJ27" s="30">
        <v>0</v>
      </c>
      <c r="DK27" s="30">
        <v>0</v>
      </c>
      <c r="DL27" s="30">
        <v>0</v>
      </c>
      <c r="DM27" s="30">
        <v>0</v>
      </c>
      <c r="DN27" s="30">
        <v>0</v>
      </c>
      <c r="DO27" s="30">
        <v>0</v>
      </c>
      <c r="DP27" s="30">
        <v>0</v>
      </c>
      <c r="DQ27" s="40">
        <v>0</v>
      </c>
      <c r="DR27" s="351">
        <f t="shared" si="58"/>
        <v>12.885840274375306</v>
      </c>
      <c r="DS27" s="350">
        <f t="shared" si="59"/>
        <v>8.3140877598152425</v>
      </c>
      <c r="DT27" s="351">
        <f t="shared" si="60"/>
        <v>94.94047619047619</v>
      </c>
      <c r="DU27" s="350">
        <f t="shared" si="61"/>
        <v>92.191435768261968</v>
      </c>
      <c r="DV27" s="354">
        <v>2041</v>
      </c>
      <c r="DW27" s="52">
        <v>433</v>
      </c>
      <c r="DX27" s="52">
        <v>263</v>
      </c>
      <c r="DY27" s="52">
        <v>36</v>
      </c>
      <c r="DZ27" s="52">
        <v>1595</v>
      </c>
      <c r="EA27" s="52">
        <v>366</v>
      </c>
      <c r="EB27" s="52">
        <v>98</v>
      </c>
      <c r="EC27" s="30">
        <v>0</v>
      </c>
      <c r="ED27" s="52">
        <v>9</v>
      </c>
      <c r="EE27" s="52">
        <v>6</v>
      </c>
      <c r="EF27" s="52">
        <v>76</v>
      </c>
      <c r="EG27" s="52">
        <v>25</v>
      </c>
      <c r="EH27" s="30">
        <v>0</v>
      </c>
      <c r="EI27" s="30">
        <v>0</v>
      </c>
      <c r="EJ27" s="30">
        <v>0</v>
      </c>
      <c r="EK27" s="30">
        <v>0</v>
      </c>
      <c r="EL27" s="30">
        <v>0</v>
      </c>
      <c r="EM27" s="30">
        <v>0</v>
      </c>
      <c r="EN27" s="30">
        <v>0</v>
      </c>
      <c r="EO27" s="40">
        <v>0</v>
      </c>
      <c r="EP27" s="351">
        <f t="shared" si="62"/>
        <v>5.9498956158663887</v>
      </c>
      <c r="EQ27" s="350">
        <f t="shared" si="63"/>
        <v>4.5531197301854975</v>
      </c>
      <c r="ER27" s="351">
        <f t="shared" si="64"/>
        <v>64.385150812064964</v>
      </c>
      <c r="ES27" s="350">
        <f t="shared" si="65"/>
        <v>54.063604240282679</v>
      </c>
      <c r="ET27" s="354">
        <v>958</v>
      </c>
      <c r="EU27" s="52">
        <v>593</v>
      </c>
      <c r="EV27" s="52">
        <v>57</v>
      </c>
      <c r="EW27" s="52">
        <v>27</v>
      </c>
      <c r="EX27" s="52">
        <v>555</v>
      </c>
      <c r="EY27" s="52">
        <v>306</v>
      </c>
      <c r="EZ27" s="52">
        <v>39</v>
      </c>
      <c r="FA27" s="30">
        <v>0</v>
      </c>
      <c r="FB27" s="52">
        <v>144</v>
      </c>
      <c r="FC27" s="52">
        <v>119</v>
      </c>
      <c r="FD27" s="52">
        <v>163</v>
      </c>
      <c r="FE27" s="52">
        <v>141</v>
      </c>
      <c r="FF27" s="30">
        <v>0</v>
      </c>
      <c r="FG27" s="30">
        <v>0</v>
      </c>
      <c r="FH27" s="30">
        <v>0</v>
      </c>
      <c r="FI27" s="30">
        <v>0</v>
      </c>
      <c r="FJ27" s="30">
        <v>0</v>
      </c>
      <c r="FK27" s="30">
        <v>0</v>
      </c>
      <c r="FL27" s="30">
        <v>0</v>
      </c>
      <c r="FM27" s="40">
        <v>0</v>
      </c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59"/>
      <c r="GY27" s="59"/>
      <c r="GZ27" s="59"/>
      <c r="HA27" s="59"/>
      <c r="HB27" s="59"/>
      <c r="HC27" s="59"/>
      <c r="HD27" s="59"/>
      <c r="HE27" s="59"/>
      <c r="HF27" s="59"/>
      <c r="HG27" s="59"/>
      <c r="HH27" s="59"/>
      <c r="HI27" s="59"/>
      <c r="HJ27" s="59"/>
      <c r="HK27" s="59"/>
      <c r="HL27" s="59"/>
      <c r="HM27" s="59"/>
      <c r="HN27" s="59"/>
      <c r="HO27" s="59"/>
      <c r="HP27" s="59"/>
      <c r="HQ27" s="59"/>
      <c r="HR27" s="59"/>
      <c r="HS27" s="59"/>
      <c r="HT27" s="59"/>
      <c r="HU27" s="59"/>
      <c r="HV27" s="59"/>
      <c r="HW27" s="59"/>
      <c r="HX27" s="59"/>
      <c r="HY27" s="59"/>
      <c r="HZ27" s="59"/>
      <c r="IA27" s="59"/>
      <c r="IB27" s="59"/>
      <c r="IC27" s="59"/>
      <c r="ID27" s="59"/>
      <c r="IE27" s="59"/>
      <c r="IF27" s="59"/>
      <c r="IG27" s="59"/>
      <c r="IH27" s="59"/>
      <c r="II27" s="59"/>
      <c r="IJ27" s="59"/>
      <c r="IK27" s="59"/>
      <c r="IL27" s="59"/>
      <c r="IM27" s="59"/>
      <c r="IN27" s="59"/>
      <c r="IO27" s="59"/>
      <c r="IP27" s="59"/>
      <c r="IQ27" s="59"/>
      <c r="IR27" s="59"/>
      <c r="IS27" s="59"/>
      <c r="IT27" s="59"/>
      <c r="IU27" s="59"/>
      <c r="IV27" s="59"/>
      <c r="IW27" s="59"/>
      <c r="IX27" s="59"/>
      <c r="IY27" s="59"/>
      <c r="IZ27" s="59"/>
      <c r="JA27" s="59"/>
      <c r="JB27" s="59"/>
      <c r="JC27" s="59"/>
      <c r="JD27" s="59"/>
      <c r="JE27" s="59"/>
      <c r="JF27" s="59"/>
      <c r="JG27" s="59"/>
      <c r="JH27" s="59"/>
      <c r="JI27" s="59"/>
      <c r="JJ27" s="59"/>
      <c r="JK27" s="59"/>
      <c r="JL27" s="59"/>
      <c r="JM27" s="59"/>
      <c r="JN27" s="59"/>
      <c r="JO27" s="59"/>
      <c r="JP27" s="59"/>
      <c r="JQ27" s="59"/>
      <c r="JR27" s="59"/>
      <c r="JS27" s="59"/>
      <c r="JT27" s="59"/>
      <c r="JU27" s="59"/>
      <c r="JV27" s="59"/>
      <c r="JW27" s="59"/>
      <c r="JX27" s="59"/>
      <c r="JY27" s="59"/>
      <c r="JZ27" s="59"/>
      <c r="KA27" s="59"/>
      <c r="KB27" s="59"/>
      <c r="KC27" s="59"/>
      <c r="KD27" s="59"/>
      <c r="KE27" s="59"/>
      <c r="KF27" s="59"/>
      <c r="KG27" s="59"/>
      <c r="KH27" s="59"/>
      <c r="KI27" s="59"/>
      <c r="KJ27" s="59"/>
      <c r="KK27" s="59"/>
      <c r="KL27" s="59"/>
      <c r="KM27" s="59"/>
      <c r="KN27" s="59"/>
      <c r="KO27" s="59"/>
      <c r="KP27" s="59"/>
      <c r="KQ27" s="59"/>
      <c r="KR27" s="59"/>
      <c r="KS27" s="59"/>
      <c r="KT27" s="59"/>
      <c r="KU27" s="59"/>
      <c r="KV27" s="59"/>
      <c r="KW27" s="59"/>
      <c r="KX27" s="59"/>
      <c r="KY27" s="59"/>
      <c r="KZ27" s="59"/>
      <c r="LA27" s="59"/>
      <c r="LB27" s="59"/>
      <c r="LC27" s="59"/>
      <c r="LD27" s="59"/>
      <c r="LE27" s="59"/>
      <c r="LF27" s="59"/>
      <c r="LG27" s="59"/>
      <c r="LH27" s="59"/>
      <c r="LI27" s="59"/>
      <c r="LJ27" s="59"/>
      <c r="LK27" s="59"/>
      <c r="LL27" s="59"/>
      <c r="LM27" s="59"/>
      <c r="LN27" s="59"/>
      <c r="LO27" s="59"/>
      <c r="LP27" s="59"/>
      <c r="LQ27" s="59"/>
      <c r="LR27" s="59"/>
      <c r="LS27" s="59"/>
      <c r="LT27" s="59"/>
      <c r="LU27" s="59"/>
      <c r="LV27" s="59"/>
      <c r="LW27" s="59"/>
      <c r="LX27" s="59"/>
      <c r="LY27" s="59"/>
      <c r="LZ27" s="59"/>
      <c r="MA27" s="59"/>
      <c r="MB27" s="59"/>
      <c r="MC27" s="59"/>
      <c r="MD27" s="59"/>
      <c r="ME27" s="59"/>
      <c r="MF27" s="59"/>
      <c r="MG27" s="59"/>
      <c r="MH27" s="59"/>
      <c r="MI27" s="59"/>
      <c r="MJ27" s="59"/>
      <c r="MK27" s="59"/>
      <c r="ML27" s="59"/>
      <c r="MM27" s="59"/>
      <c r="MN27" s="59"/>
      <c r="MO27" s="59"/>
      <c r="MP27" s="59"/>
      <c r="MQ27" s="59"/>
      <c r="MR27" s="59"/>
      <c r="MS27" s="59"/>
      <c r="MT27" s="59"/>
      <c r="MU27" s="59"/>
      <c r="MV27" s="59"/>
      <c r="MW27" s="59"/>
      <c r="MX27" s="59"/>
      <c r="MY27" s="59"/>
      <c r="MZ27" s="59"/>
      <c r="NA27" s="59"/>
      <c r="NB27" s="59"/>
      <c r="NC27" s="59"/>
    </row>
    <row r="28" spans="1:367" s="1" customFormat="1" x14ac:dyDescent="0.3">
      <c r="A28" s="348" t="s">
        <v>11</v>
      </c>
      <c r="B28" s="349">
        <f t="shared" si="42"/>
        <v>13.797634691195796</v>
      </c>
      <c r="C28" s="350">
        <f t="shared" si="43"/>
        <v>14.558058925476603</v>
      </c>
      <c r="D28" s="351">
        <f t="shared" si="44"/>
        <v>77.638053581191912</v>
      </c>
      <c r="E28" s="350">
        <f t="shared" si="45"/>
        <v>54.361054766734284</v>
      </c>
      <c r="F28" s="352">
        <v>2283</v>
      </c>
      <c r="G28" s="353">
        <v>577</v>
      </c>
      <c r="H28" s="353">
        <v>315</v>
      </c>
      <c r="I28" s="353">
        <v>84</v>
      </c>
      <c r="J28" s="353">
        <v>1420</v>
      </c>
      <c r="K28" s="353">
        <v>268</v>
      </c>
      <c r="L28" s="353">
        <v>139</v>
      </c>
      <c r="M28" s="30">
        <v>0</v>
      </c>
      <c r="N28" s="353">
        <v>217</v>
      </c>
      <c r="O28" s="353">
        <v>151</v>
      </c>
      <c r="P28" s="353">
        <v>192</v>
      </c>
      <c r="Q28" s="353">
        <v>74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40">
        <v>0</v>
      </c>
      <c r="Z28" s="351">
        <f t="shared" si="46"/>
        <v>7.6735418052783322</v>
      </c>
      <c r="AA28" s="350">
        <f t="shared" si="47"/>
        <v>7.8651685393258424</v>
      </c>
      <c r="AB28" s="351">
        <f t="shared" si="48"/>
        <v>86.607838048274076</v>
      </c>
      <c r="AC28" s="350">
        <f t="shared" si="49"/>
        <v>59.756097560975604</v>
      </c>
      <c r="AD28" s="352">
        <v>4509</v>
      </c>
      <c r="AE28" s="353">
        <v>356</v>
      </c>
      <c r="AF28" s="353">
        <v>346</v>
      </c>
      <c r="AG28" s="353">
        <v>28</v>
      </c>
      <c r="AH28" s="353">
        <v>3337</v>
      </c>
      <c r="AI28" s="353">
        <v>196</v>
      </c>
      <c r="AJ28" s="353">
        <v>310</v>
      </c>
      <c r="AK28" s="30">
        <v>0</v>
      </c>
      <c r="AL28" s="353">
        <v>267</v>
      </c>
      <c r="AM28" s="353">
        <v>91</v>
      </c>
      <c r="AN28" s="353">
        <v>249</v>
      </c>
      <c r="AO28" s="353">
        <v>41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40">
        <v>0</v>
      </c>
      <c r="AX28" s="351">
        <f t="shared" si="50"/>
        <v>0.85901970692268814</v>
      </c>
      <c r="AY28" s="350">
        <f t="shared" si="51"/>
        <v>1.2252591894439209</v>
      </c>
      <c r="AZ28" s="351">
        <f t="shared" si="52"/>
        <v>90.341638838941691</v>
      </c>
      <c r="BA28" s="350">
        <f t="shared" si="53"/>
        <v>71.851145038167942</v>
      </c>
      <c r="BB28" s="354">
        <v>3958</v>
      </c>
      <c r="BC28" s="52">
        <v>1061</v>
      </c>
      <c r="BD28" s="52">
        <v>34</v>
      </c>
      <c r="BE28" s="52">
        <v>13</v>
      </c>
      <c r="BF28" s="52">
        <v>3517</v>
      </c>
      <c r="BG28" s="52">
        <v>753</v>
      </c>
      <c r="BH28" s="52">
        <v>31</v>
      </c>
      <c r="BI28" s="30">
        <v>0</v>
      </c>
      <c r="BJ28" s="52">
        <v>186</v>
      </c>
      <c r="BK28" s="52">
        <v>147</v>
      </c>
      <c r="BL28" s="52">
        <v>190</v>
      </c>
      <c r="BM28" s="52">
        <v>148</v>
      </c>
      <c r="BN28" s="30">
        <v>0</v>
      </c>
      <c r="BO28" s="30">
        <v>0</v>
      </c>
      <c r="BP28" s="30">
        <v>0</v>
      </c>
      <c r="BQ28" s="30">
        <v>0</v>
      </c>
      <c r="BR28" s="30">
        <v>0</v>
      </c>
      <c r="BS28" s="30">
        <v>0</v>
      </c>
      <c r="BT28" s="30">
        <v>0</v>
      </c>
      <c r="BU28" s="40">
        <v>0</v>
      </c>
      <c r="BV28" s="355">
        <v>0</v>
      </c>
      <c r="BW28" s="356">
        <v>0</v>
      </c>
      <c r="BX28" s="355">
        <v>0</v>
      </c>
      <c r="BY28" s="356">
        <v>0</v>
      </c>
      <c r="BZ28" s="357">
        <v>0</v>
      </c>
      <c r="CA28" s="30">
        <v>0</v>
      </c>
      <c r="CB28" s="30">
        <v>0</v>
      </c>
      <c r="CC28" s="30">
        <v>0</v>
      </c>
      <c r="CD28" s="30">
        <v>0</v>
      </c>
      <c r="CE28" s="30">
        <v>0</v>
      </c>
      <c r="CF28" s="30">
        <v>0</v>
      </c>
      <c r="CG28" s="30">
        <v>0</v>
      </c>
      <c r="CH28" s="30">
        <v>0</v>
      </c>
      <c r="CI28" s="30">
        <v>0</v>
      </c>
      <c r="CJ28" s="30">
        <v>0</v>
      </c>
      <c r="CK28" s="30">
        <v>0</v>
      </c>
      <c r="CL28" s="30">
        <v>0</v>
      </c>
      <c r="CM28" s="30">
        <v>0</v>
      </c>
      <c r="CN28" s="30">
        <v>0</v>
      </c>
      <c r="CO28" s="30">
        <v>0</v>
      </c>
      <c r="CP28" s="30">
        <v>0</v>
      </c>
      <c r="CQ28" s="30">
        <v>0</v>
      </c>
      <c r="CR28" s="30">
        <v>0</v>
      </c>
      <c r="CS28" s="40">
        <v>0</v>
      </c>
      <c r="CT28" s="351">
        <f t="shared" si="54"/>
        <v>13.545454545454547</v>
      </c>
      <c r="CU28" s="350">
        <f t="shared" si="55"/>
        <v>8.9041095890410951</v>
      </c>
      <c r="CV28" s="351">
        <f t="shared" si="56"/>
        <v>79.568866844715757</v>
      </c>
      <c r="CW28" s="350">
        <f t="shared" si="57"/>
        <v>61.027568922305761</v>
      </c>
      <c r="CX28" s="354">
        <v>6600</v>
      </c>
      <c r="CY28" s="52">
        <v>876</v>
      </c>
      <c r="CZ28" s="52">
        <v>894</v>
      </c>
      <c r="DA28" s="52">
        <v>78</v>
      </c>
      <c r="DB28" s="52">
        <v>4171</v>
      </c>
      <c r="DC28" s="52">
        <v>487</v>
      </c>
      <c r="DD28" s="52">
        <v>464</v>
      </c>
      <c r="DE28" s="30">
        <v>0</v>
      </c>
      <c r="DF28" s="52">
        <v>681</v>
      </c>
      <c r="DG28" s="52">
        <v>237</v>
      </c>
      <c r="DH28" s="52">
        <v>390</v>
      </c>
      <c r="DI28" s="52">
        <v>74</v>
      </c>
      <c r="DJ28" s="30">
        <v>0</v>
      </c>
      <c r="DK28" s="30">
        <v>0</v>
      </c>
      <c r="DL28" s="30">
        <v>0</v>
      </c>
      <c r="DM28" s="30">
        <v>0</v>
      </c>
      <c r="DN28" s="30">
        <v>0</v>
      </c>
      <c r="DO28" s="30">
        <v>0</v>
      </c>
      <c r="DP28" s="30">
        <v>0</v>
      </c>
      <c r="DQ28" s="40">
        <v>0</v>
      </c>
      <c r="DR28" s="351">
        <f t="shared" si="58"/>
        <v>13.222079589216944</v>
      </c>
      <c r="DS28" s="350">
        <f t="shared" si="59"/>
        <v>12.017167381974248</v>
      </c>
      <c r="DT28" s="351">
        <f t="shared" si="60"/>
        <v>93.622582331416623</v>
      </c>
      <c r="DU28" s="350">
        <f t="shared" si="61"/>
        <v>81.951219512195124</v>
      </c>
      <c r="DV28" s="354">
        <v>2337</v>
      </c>
      <c r="DW28" s="52">
        <v>466</v>
      </c>
      <c r="DX28" s="52">
        <v>309</v>
      </c>
      <c r="DY28" s="52">
        <v>56</v>
      </c>
      <c r="DZ28" s="52">
        <v>1791</v>
      </c>
      <c r="EA28" s="52">
        <v>336</v>
      </c>
      <c r="EB28" s="52">
        <v>115</v>
      </c>
      <c r="EC28" s="30">
        <v>0</v>
      </c>
      <c r="ED28" s="52">
        <v>65</v>
      </c>
      <c r="EE28" s="52">
        <v>51</v>
      </c>
      <c r="EF28" s="52">
        <v>57</v>
      </c>
      <c r="EG28" s="52">
        <v>23</v>
      </c>
      <c r="EH28" s="30">
        <v>0</v>
      </c>
      <c r="EI28" s="30">
        <v>0</v>
      </c>
      <c r="EJ28" s="30">
        <v>0</v>
      </c>
      <c r="EK28" s="30">
        <v>0</v>
      </c>
      <c r="EL28" s="30">
        <v>0</v>
      </c>
      <c r="EM28" s="30">
        <v>0</v>
      </c>
      <c r="EN28" s="30">
        <v>0</v>
      </c>
      <c r="EO28" s="40">
        <v>0</v>
      </c>
      <c r="EP28" s="351">
        <f t="shared" si="62"/>
        <v>5.8044806517311605</v>
      </c>
      <c r="EQ28" s="350">
        <f t="shared" si="63"/>
        <v>7.0607553366174054</v>
      </c>
      <c r="ER28" s="351">
        <f t="shared" si="64"/>
        <v>59.142212189616252</v>
      </c>
      <c r="ES28" s="350">
        <f t="shared" si="65"/>
        <v>52.120141342756185</v>
      </c>
      <c r="ET28" s="354">
        <v>982</v>
      </c>
      <c r="EU28" s="52">
        <v>609</v>
      </c>
      <c r="EV28" s="52">
        <v>57</v>
      </c>
      <c r="EW28" s="52">
        <v>43</v>
      </c>
      <c r="EX28" s="52">
        <v>524</v>
      </c>
      <c r="EY28" s="52">
        <v>295</v>
      </c>
      <c r="EZ28" s="52">
        <v>39</v>
      </c>
      <c r="FA28" s="30">
        <v>0</v>
      </c>
      <c r="FB28" s="52">
        <v>224</v>
      </c>
      <c r="FC28" s="52">
        <v>184</v>
      </c>
      <c r="FD28" s="52">
        <v>138</v>
      </c>
      <c r="FE28" s="52">
        <v>87</v>
      </c>
      <c r="FF28" s="30">
        <v>0</v>
      </c>
      <c r="FG28" s="30">
        <v>0</v>
      </c>
      <c r="FH28" s="30">
        <v>0</v>
      </c>
      <c r="FI28" s="30">
        <v>0</v>
      </c>
      <c r="FJ28" s="30">
        <v>0</v>
      </c>
      <c r="FK28" s="30">
        <v>0</v>
      </c>
      <c r="FL28" s="30">
        <v>0</v>
      </c>
      <c r="FM28" s="40">
        <v>0</v>
      </c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59"/>
      <c r="GY28" s="59"/>
      <c r="GZ28" s="59"/>
      <c r="HA28" s="59"/>
      <c r="HB28" s="59"/>
      <c r="HC28" s="59"/>
      <c r="HD28" s="59"/>
      <c r="HE28" s="59"/>
      <c r="HF28" s="59"/>
      <c r="HG28" s="59"/>
      <c r="HH28" s="59"/>
      <c r="HI28" s="59"/>
      <c r="HJ28" s="59"/>
      <c r="HK28" s="59"/>
      <c r="HL28" s="59"/>
      <c r="HM28" s="59"/>
      <c r="HN28" s="59"/>
      <c r="HO28" s="59"/>
      <c r="HP28" s="59"/>
      <c r="HQ28" s="59"/>
      <c r="HR28" s="59"/>
      <c r="HS28" s="59"/>
      <c r="HT28" s="59"/>
      <c r="HU28" s="59"/>
      <c r="HV28" s="59"/>
      <c r="HW28" s="59"/>
      <c r="HX28" s="59"/>
      <c r="HY28" s="59"/>
      <c r="HZ28" s="59"/>
      <c r="IA28" s="59"/>
      <c r="IB28" s="59"/>
      <c r="IC28" s="59"/>
      <c r="ID28" s="59"/>
      <c r="IE28" s="59"/>
      <c r="IF28" s="59"/>
      <c r="IG28" s="59"/>
      <c r="IH28" s="59"/>
      <c r="II28" s="59"/>
      <c r="IJ28" s="59"/>
      <c r="IK28" s="59"/>
      <c r="IL28" s="59"/>
      <c r="IM28" s="59"/>
      <c r="IN28" s="59"/>
      <c r="IO28" s="59"/>
      <c r="IP28" s="59"/>
      <c r="IQ28" s="59"/>
      <c r="IR28" s="59"/>
      <c r="IS28" s="59"/>
      <c r="IT28" s="59"/>
      <c r="IU28" s="59"/>
      <c r="IV28" s="59"/>
      <c r="IW28" s="59"/>
      <c r="IX28" s="59"/>
      <c r="IY28" s="59"/>
      <c r="IZ28" s="59"/>
      <c r="JA28" s="59"/>
      <c r="JB28" s="59"/>
      <c r="JC28" s="59"/>
      <c r="JD28" s="59"/>
      <c r="JE28" s="59"/>
      <c r="JF28" s="59"/>
      <c r="JG28" s="59"/>
      <c r="JH28" s="59"/>
      <c r="JI28" s="59"/>
      <c r="JJ28" s="59"/>
      <c r="JK28" s="59"/>
      <c r="JL28" s="59"/>
      <c r="JM28" s="59"/>
      <c r="JN28" s="59"/>
      <c r="JO28" s="59"/>
      <c r="JP28" s="59"/>
      <c r="JQ28" s="59"/>
      <c r="JR28" s="59"/>
      <c r="JS28" s="59"/>
      <c r="JT28" s="59"/>
      <c r="JU28" s="59"/>
      <c r="JV28" s="59"/>
      <c r="JW28" s="59"/>
      <c r="JX28" s="59"/>
      <c r="JY28" s="59"/>
      <c r="JZ28" s="59"/>
      <c r="KA28" s="59"/>
      <c r="KB28" s="59"/>
      <c r="KC28" s="59"/>
      <c r="KD28" s="59"/>
      <c r="KE28" s="59"/>
      <c r="KF28" s="59"/>
      <c r="KG28" s="59"/>
      <c r="KH28" s="59"/>
      <c r="KI28" s="59"/>
      <c r="KJ28" s="59"/>
      <c r="KK28" s="59"/>
      <c r="KL28" s="59"/>
      <c r="KM28" s="59"/>
      <c r="KN28" s="59"/>
      <c r="KO28" s="59"/>
      <c r="KP28" s="59"/>
      <c r="KQ28" s="59"/>
      <c r="KR28" s="59"/>
      <c r="KS28" s="59"/>
      <c r="KT28" s="59"/>
      <c r="KU28" s="59"/>
      <c r="KV28" s="59"/>
      <c r="KW28" s="59"/>
      <c r="KX28" s="59"/>
      <c r="KY28" s="59"/>
      <c r="KZ28" s="59"/>
      <c r="LA28" s="59"/>
      <c r="LB28" s="59"/>
      <c r="LC28" s="59"/>
      <c r="LD28" s="59"/>
      <c r="LE28" s="59"/>
      <c r="LF28" s="59"/>
      <c r="LG28" s="59"/>
      <c r="LH28" s="59"/>
      <c r="LI28" s="59"/>
      <c r="LJ28" s="59"/>
      <c r="LK28" s="59"/>
      <c r="LL28" s="59"/>
      <c r="LM28" s="59"/>
      <c r="LN28" s="59"/>
      <c r="LO28" s="59"/>
      <c r="LP28" s="59"/>
      <c r="LQ28" s="59"/>
      <c r="LR28" s="59"/>
      <c r="LS28" s="59"/>
      <c r="LT28" s="59"/>
      <c r="LU28" s="59"/>
      <c r="LV28" s="59"/>
      <c r="LW28" s="59"/>
      <c r="LX28" s="59"/>
      <c r="LY28" s="59"/>
      <c r="LZ28" s="59"/>
      <c r="MA28" s="59"/>
      <c r="MB28" s="59"/>
      <c r="MC28" s="59"/>
      <c r="MD28" s="59"/>
      <c r="ME28" s="59"/>
      <c r="MF28" s="59"/>
      <c r="MG28" s="59"/>
      <c r="MH28" s="59"/>
      <c r="MI28" s="59"/>
      <c r="MJ28" s="59"/>
      <c r="MK28" s="59"/>
      <c r="ML28" s="59"/>
      <c r="MM28" s="59"/>
      <c r="MN28" s="59"/>
      <c r="MO28" s="59"/>
      <c r="MP28" s="59"/>
      <c r="MQ28" s="59"/>
      <c r="MR28" s="59"/>
      <c r="MS28" s="59"/>
      <c r="MT28" s="59"/>
      <c r="MU28" s="59"/>
      <c r="MV28" s="59"/>
      <c r="MW28" s="59"/>
      <c r="MX28" s="59"/>
      <c r="MY28" s="59"/>
      <c r="MZ28" s="59"/>
      <c r="NA28" s="59"/>
      <c r="NB28" s="59"/>
      <c r="NC28" s="59"/>
    </row>
    <row r="29" spans="1:367" s="1" customFormat="1" x14ac:dyDescent="0.3">
      <c r="A29" s="348" t="s">
        <v>12</v>
      </c>
      <c r="B29" s="349">
        <f t="shared" si="42"/>
        <v>11.14012184508268</v>
      </c>
      <c r="C29" s="350">
        <f t="shared" si="43"/>
        <v>10.708898944193061</v>
      </c>
      <c r="D29" s="351">
        <f t="shared" si="44"/>
        <v>74.114583333333329</v>
      </c>
      <c r="E29" s="350">
        <f t="shared" si="45"/>
        <v>54.898648648648653</v>
      </c>
      <c r="F29" s="352">
        <v>2298</v>
      </c>
      <c r="G29" s="353">
        <v>663</v>
      </c>
      <c r="H29" s="353">
        <v>256</v>
      </c>
      <c r="I29" s="353">
        <v>71</v>
      </c>
      <c r="J29" s="353">
        <v>1423</v>
      </c>
      <c r="K29" s="353">
        <v>325</v>
      </c>
      <c r="L29" s="353">
        <v>122</v>
      </c>
      <c r="M29" s="30">
        <v>0</v>
      </c>
      <c r="N29" s="353">
        <v>247</v>
      </c>
      <c r="O29" s="353">
        <v>162</v>
      </c>
      <c r="P29" s="353">
        <v>250</v>
      </c>
      <c r="Q29" s="353">
        <v>105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40">
        <v>0</v>
      </c>
      <c r="Z29" s="351">
        <f t="shared" si="46"/>
        <v>5.8169545364304156</v>
      </c>
      <c r="AA29" s="350">
        <f t="shared" si="47"/>
        <v>7.9136690647482011</v>
      </c>
      <c r="AB29" s="351">
        <f t="shared" si="48"/>
        <v>83.251341681574246</v>
      </c>
      <c r="AC29" s="350">
        <f t="shared" si="49"/>
        <v>50</v>
      </c>
      <c r="AD29" s="352">
        <v>5037</v>
      </c>
      <c r="AE29" s="353">
        <v>417</v>
      </c>
      <c r="AF29" s="353">
        <v>293</v>
      </c>
      <c r="AG29" s="353">
        <v>33</v>
      </c>
      <c r="AH29" s="353">
        <v>3723</v>
      </c>
      <c r="AI29" s="353">
        <v>192</v>
      </c>
      <c r="AJ29" s="353">
        <v>272</v>
      </c>
      <c r="AK29" s="30">
        <v>0</v>
      </c>
      <c r="AL29" s="353">
        <v>299</v>
      </c>
      <c r="AM29" s="353">
        <v>108</v>
      </c>
      <c r="AN29" s="353">
        <v>450</v>
      </c>
      <c r="AO29" s="353">
        <v>84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40">
        <v>0</v>
      </c>
      <c r="AX29" s="351">
        <f t="shared" si="50"/>
        <v>2.0952927669345578</v>
      </c>
      <c r="AY29" s="350">
        <f t="shared" si="51"/>
        <v>1.7497812773403325</v>
      </c>
      <c r="AZ29" s="351">
        <f t="shared" si="52"/>
        <v>88.098780124962801</v>
      </c>
      <c r="BA29" s="350">
        <f t="shared" si="53"/>
        <v>72.039180765805881</v>
      </c>
      <c r="BB29" s="354">
        <v>3484</v>
      </c>
      <c r="BC29" s="52">
        <v>1143</v>
      </c>
      <c r="BD29" s="52">
        <v>73</v>
      </c>
      <c r="BE29" s="52">
        <v>20</v>
      </c>
      <c r="BF29" s="52">
        <v>2961</v>
      </c>
      <c r="BG29" s="52">
        <v>809</v>
      </c>
      <c r="BH29" s="52">
        <v>50</v>
      </c>
      <c r="BI29" s="30">
        <v>0</v>
      </c>
      <c r="BJ29" s="52">
        <v>257</v>
      </c>
      <c r="BK29" s="52">
        <v>225</v>
      </c>
      <c r="BL29" s="52">
        <v>143</v>
      </c>
      <c r="BM29" s="52">
        <v>89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0">
        <v>0</v>
      </c>
      <c r="BU29" s="40">
        <v>0</v>
      </c>
      <c r="BV29" s="355">
        <v>0</v>
      </c>
      <c r="BW29" s="356">
        <v>0</v>
      </c>
      <c r="BX29" s="355">
        <v>0</v>
      </c>
      <c r="BY29" s="356">
        <v>0</v>
      </c>
      <c r="BZ29" s="357">
        <v>0</v>
      </c>
      <c r="CA29" s="30">
        <v>0</v>
      </c>
      <c r="CB29" s="30">
        <v>0</v>
      </c>
      <c r="CC29" s="30">
        <v>0</v>
      </c>
      <c r="CD29" s="30">
        <v>0</v>
      </c>
      <c r="CE29" s="30">
        <v>0</v>
      </c>
      <c r="CF29" s="30">
        <v>0</v>
      </c>
      <c r="CG29" s="30">
        <v>0</v>
      </c>
      <c r="CH29" s="30">
        <v>0</v>
      </c>
      <c r="CI29" s="30">
        <v>0</v>
      </c>
      <c r="CJ29" s="30">
        <v>0</v>
      </c>
      <c r="CK29" s="30">
        <v>0</v>
      </c>
      <c r="CL29" s="30">
        <v>0</v>
      </c>
      <c r="CM29" s="30">
        <v>0</v>
      </c>
      <c r="CN29" s="30">
        <v>0</v>
      </c>
      <c r="CO29" s="30">
        <v>0</v>
      </c>
      <c r="CP29" s="30">
        <v>0</v>
      </c>
      <c r="CQ29" s="30">
        <v>0</v>
      </c>
      <c r="CR29" s="30">
        <v>0</v>
      </c>
      <c r="CS29" s="40">
        <v>0</v>
      </c>
      <c r="CT29" s="351">
        <f t="shared" si="54"/>
        <v>12.219522652565386</v>
      </c>
      <c r="CU29" s="350">
        <f t="shared" si="55"/>
        <v>9.1612903225806459</v>
      </c>
      <c r="CV29" s="351">
        <f t="shared" si="56"/>
        <v>73.382689934778782</v>
      </c>
      <c r="CW29" s="350">
        <f t="shared" si="57"/>
        <v>54.261363636363633</v>
      </c>
      <c r="CX29" s="354">
        <v>6997</v>
      </c>
      <c r="CY29" s="52">
        <v>775</v>
      </c>
      <c r="CZ29" s="52">
        <v>855</v>
      </c>
      <c r="DA29" s="52">
        <v>71</v>
      </c>
      <c r="DB29" s="52">
        <v>4163</v>
      </c>
      <c r="DC29" s="52">
        <v>382</v>
      </c>
      <c r="DD29" s="52">
        <v>469</v>
      </c>
      <c r="DE29" s="30">
        <v>0</v>
      </c>
      <c r="DF29" s="52">
        <v>515</v>
      </c>
      <c r="DG29" s="52">
        <v>167</v>
      </c>
      <c r="DH29" s="52">
        <v>995</v>
      </c>
      <c r="DI29" s="52">
        <v>155</v>
      </c>
      <c r="DJ29" s="30">
        <v>0</v>
      </c>
      <c r="DK29" s="30">
        <v>0</v>
      </c>
      <c r="DL29" s="30">
        <v>0</v>
      </c>
      <c r="DM29" s="30">
        <v>0</v>
      </c>
      <c r="DN29" s="30">
        <v>0</v>
      </c>
      <c r="DO29" s="30">
        <v>0</v>
      </c>
      <c r="DP29" s="30">
        <v>0</v>
      </c>
      <c r="DQ29" s="40">
        <v>0</v>
      </c>
      <c r="DR29" s="351">
        <f t="shared" si="58"/>
        <v>16.257088846880908</v>
      </c>
      <c r="DS29" s="350">
        <f t="shared" si="59"/>
        <v>16.553287981859409</v>
      </c>
      <c r="DT29" s="351">
        <f t="shared" si="60"/>
        <v>84.161309175920522</v>
      </c>
      <c r="DU29" s="350">
        <f t="shared" si="61"/>
        <v>74.184782608695656</v>
      </c>
      <c r="DV29" s="354">
        <v>2116</v>
      </c>
      <c r="DW29" s="52">
        <v>441</v>
      </c>
      <c r="DX29" s="52">
        <v>344</v>
      </c>
      <c r="DY29" s="52">
        <v>73</v>
      </c>
      <c r="DZ29" s="52">
        <v>1440</v>
      </c>
      <c r="EA29" s="52">
        <v>273</v>
      </c>
      <c r="EB29" s="52">
        <v>61</v>
      </c>
      <c r="EC29" s="30">
        <v>0</v>
      </c>
      <c r="ED29" s="52">
        <v>27</v>
      </c>
      <c r="EE29" s="52">
        <v>21</v>
      </c>
      <c r="EF29" s="52">
        <v>244</v>
      </c>
      <c r="EG29" s="52">
        <v>74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0">
        <v>0</v>
      </c>
      <c r="EN29" s="30">
        <v>0</v>
      </c>
      <c r="EO29" s="40">
        <v>0</v>
      </c>
      <c r="EP29" s="351">
        <f t="shared" si="62"/>
        <v>4.6918123275068995</v>
      </c>
      <c r="EQ29" s="350">
        <f t="shared" si="63"/>
        <v>3.3045977011494254</v>
      </c>
      <c r="ER29" s="351">
        <f t="shared" si="64"/>
        <v>57.142857142857139</v>
      </c>
      <c r="ES29" s="350">
        <f t="shared" si="65"/>
        <v>46.210995542347696</v>
      </c>
      <c r="ET29" s="354">
        <v>1087</v>
      </c>
      <c r="EU29" s="52">
        <v>696</v>
      </c>
      <c r="EV29" s="52">
        <v>51</v>
      </c>
      <c r="EW29" s="52">
        <v>23</v>
      </c>
      <c r="EX29" s="52">
        <v>572</v>
      </c>
      <c r="EY29" s="52">
        <v>311</v>
      </c>
      <c r="EZ29" s="52">
        <v>35</v>
      </c>
      <c r="FA29" s="30">
        <v>0</v>
      </c>
      <c r="FB29" s="52">
        <v>265</v>
      </c>
      <c r="FC29" s="52">
        <v>237</v>
      </c>
      <c r="FD29" s="52">
        <v>164</v>
      </c>
      <c r="FE29" s="358">
        <v>125</v>
      </c>
      <c r="FF29" s="30">
        <v>0</v>
      </c>
      <c r="FG29" s="30">
        <v>0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40">
        <v>0</v>
      </c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59"/>
      <c r="GY29" s="59"/>
      <c r="GZ29" s="59"/>
      <c r="HA29" s="59"/>
      <c r="HB29" s="59"/>
      <c r="HC29" s="59"/>
      <c r="HD29" s="59"/>
      <c r="HE29" s="59"/>
      <c r="HF29" s="59"/>
      <c r="HG29" s="59"/>
      <c r="HH29" s="59"/>
      <c r="HI29" s="59"/>
      <c r="HJ29" s="59"/>
      <c r="HK29" s="59"/>
      <c r="HL29" s="59"/>
      <c r="HM29" s="59"/>
      <c r="HN29" s="59"/>
      <c r="HO29" s="59"/>
      <c r="HP29" s="59"/>
      <c r="HQ29" s="59"/>
      <c r="HR29" s="59"/>
      <c r="HS29" s="59"/>
      <c r="HT29" s="59"/>
      <c r="HU29" s="59"/>
      <c r="HV29" s="59"/>
      <c r="HW29" s="59"/>
      <c r="HX29" s="59"/>
      <c r="HY29" s="59"/>
      <c r="HZ29" s="59"/>
      <c r="IA29" s="59"/>
      <c r="IB29" s="59"/>
      <c r="IC29" s="59"/>
      <c r="ID29" s="59"/>
      <c r="IE29" s="59"/>
      <c r="IF29" s="59"/>
      <c r="IG29" s="59"/>
      <c r="IH29" s="59"/>
      <c r="II29" s="59"/>
      <c r="IJ29" s="59"/>
      <c r="IK29" s="59"/>
      <c r="IL29" s="59"/>
      <c r="IM29" s="59"/>
      <c r="IN29" s="59"/>
      <c r="IO29" s="59"/>
      <c r="IP29" s="59"/>
      <c r="IQ29" s="59"/>
      <c r="IR29" s="59"/>
      <c r="IS29" s="59"/>
      <c r="IT29" s="59"/>
      <c r="IU29" s="59"/>
      <c r="IV29" s="59"/>
      <c r="IW29" s="59"/>
      <c r="IX29" s="59"/>
      <c r="IY29" s="59"/>
      <c r="IZ29" s="59"/>
      <c r="JA29" s="59"/>
      <c r="JB29" s="59"/>
      <c r="JC29" s="59"/>
      <c r="JD29" s="59"/>
      <c r="JE29" s="59"/>
      <c r="JF29" s="59"/>
      <c r="JG29" s="59"/>
      <c r="JH29" s="59"/>
      <c r="JI29" s="59"/>
      <c r="JJ29" s="59"/>
      <c r="JK29" s="59"/>
      <c r="JL29" s="59"/>
      <c r="JM29" s="59"/>
      <c r="JN29" s="59"/>
      <c r="JO29" s="59"/>
      <c r="JP29" s="59"/>
      <c r="JQ29" s="59"/>
      <c r="JR29" s="59"/>
      <c r="JS29" s="59"/>
      <c r="JT29" s="59"/>
      <c r="JU29" s="59"/>
      <c r="JV29" s="59"/>
      <c r="JW29" s="59"/>
      <c r="JX29" s="59"/>
      <c r="JY29" s="59"/>
      <c r="JZ29" s="59"/>
      <c r="KA29" s="59"/>
      <c r="KB29" s="59"/>
      <c r="KC29" s="59"/>
      <c r="KD29" s="59"/>
      <c r="KE29" s="59"/>
      <c r="KF29" s="59"/>
      <c r="KG29" s="59"/>
      <c r="KH29" s="59"/>
      <c r="KI29" s="59"/>
      <c r="KJ29" s="59"/>
      <c r="KK29" s="59"/>
      <c r="KL29" s="59"/>
      <c r="KM29" s="59"/>
      <c r="KN29" s="59"/>
      <c r="KO29" s="59"/>
      <c r="KP29" s="59"/>
      <c r="KQ29" s="59"/>
      <c r="KR29" s="59"/>
      <c r="KS29" s="59"/>
      <c r="KT29" s="59"/>
      <c r="KU29" s="59"/>
      <c r="KV29" s="59"/>
      <c r="KW29" s="59"/>
      <c r="KX29" s="59"/>
      <c r="KY29" s="59"/>
      <c r="KZ29" s="59"/>
      <c r="LA29" s="59"/>
      <c r="LB29" s="59"/>
      <c r="LC29" s="59"/>
      <c r="LD29" s="59"/>
      <c r="LE29" s="59"/>
      <c r="LF29" s="59"/>
      <c r="LG29" s="59"/>
      <c r="LH29" s="59"/>
      <c r="LI29" s="59"/>
      <c r="LJ29" s="59"/>
      <c r="LK29" s="59"/>
      <c r="LL29" s="59"/>
      <c r="LM29" s="59"/>
      <c r="LN29" s="59"/>
      <c r="LO29" s="59"/>
      <c r="LP29" s="59"/>
      <c r="LQ29" s="59"/>
      <c r="LR29" s="59"/>
      <c r="LS29" s="59"/>
      <c r="LT29" s="59"/>
      <c r="LU29" s="59"/>
      <c r="LV29" s="59"/>
      <c r="LW29" s="59"/>
      <c r="LX29" s="59"/>
      <c r="LY29" s="59"/>
      <c r="LZ29" s="59"/>
      <c r="MA29" s="59"/>
      <c r="MB29" s="59"/>
      <c r="MC29" s="59"/>
      <c r="MD29" s="59"/>
      <c r="ME29" s="59"/>
      <c r="MF29" s="59"/>
      <c r="MG29" s="59"/>
      <c r="MH29" s="59"/>
      <c r="MI29" s="59"/>
      <c r="MJ29" s="59"/>
      <c r="MK29" s="59"/>
      <c r="ML29" s="59"/>
      <c r="MM29" s="59"/>
      <c r="MN29" s="59"/>
      <c r="MO29" s="59"/>
      <c r="MP29" s="59"/>
      <c r="MQ29" s="59"/>
      <c r="MR29" s="59"/>
      <c r="MS29" s="59"/>
      <c r="MT29" s="59"/>
      <c r="MU29" s="59"/>
      <c r="MV29" s="59"/>
      <c r="MW29" s="59"/>
      <c r="MX29" s="59"/>
      <c r="MY29" s="59"/>
      <c r="MZ29" s="59"/>
      <c r="NA29" s="59"/>
      <c r="NB29" s="59"/>
      <c r="NC29" s="59"/>
    </row>
    <row r="30" spans="1:367" s="1" customFormat="1" x14ac:dyDescent="0.3">
      <c r="A30" s="348" t="s">
        <v>13</v>
      </c>
      <c r="B30" s="349">
        <f t="shared" si="42"/>
        <v>13.392857142857142</v>
      </c>
      <c r="C30" s="350">
        <f t="shared" si="43"/>
        <v>15.561569688768607</v>
      </c>
      <c r="D30" s="351">
        <f t="shared" si="44"/>
        <v>75.882672460619233</v>
      </c>
      <c r="E30" s="350">
        <f t="shared" si="45"/>
        <v>56.089743589743591</v>
      </c>
      <c r="F30" s="352">
        <v>2240</v>
      </c>
      <c r="G30" s="353">
        <v>739</v>
      </c>
      <c r="H30" s="353">
        <v>300</v>
      </c>
      <c r="I30" s="353">
        <v>115</v>
      </c>
      <c r="J30" s="353">
        <v>1397</v>
      </c>
      <c r="K30" s="353">
        <v>350</v>
      </c>
      <c r="L30" s="353">
        <v>99</v>
      </c>
      <c r="M30" s="30">
        <v>0</v>
      </c>
      <c r="N30" s="353">
        <v>189</v>
      </c>
      <c r="O30" s="353">
        <v>154</v>
      </c>
      <c r="P30" s="353">
        <v>255</v>
      </c>
      <c r="Q30" s="353">
        <v>120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40">
        <v>0</v>
      </c>
      <c r="Z30" s="351">
        <f t="shared" si="46"/>
        <v>5.5409504550050563</v>
      </c>
      <c r="AA30" s="350">
        <f t="shared" si="47"/>
        <v>8.2608695652173907</v>
      </c>
      <c r="AB30" s="351">
        <f t="shared" si="48"/>
        <v>81.915846016114585</v>
      </c>
      <c r="AC30" s="350">
        <f t="shared" si="49"/>
        <v>61.374407582938382</v>
      </c>
      <c r="AD30" s="352">
        <v>4945</v>
      </c>
      <c r="AE30" s="353">
        <v>460</v>
      </c>
      <c r="AF30" s="353">
        <v>274</v>
      </c>
      <c r="AG30" s="353">
        <v>38</v>
      </c>
      <c r="AH30" s="353">
        <v>3660</v>
      </c>
      <c r="AI30" s="353">
        <v>259</v>
      </c>
      <c r="AJ30" s="353">
        <v>203</v>
      </c>
      <c r="AK30" s="30">
        <v>0</v>
      </c>
      <c r="AL30" s="353">
        <v>262</v>
      </c>
      <c r="AM30" s="353">
        <v>82</v>
      </c>
      <c r="AN30" s="353">
        <v>546</v>
      </c>
      <c r="AO30" s="353">
        <v>81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40">
        <v>0</v>
      </c>
      <c r="AX30" s="351">
        <f t="shared" si="50"/>
        <v>1.5665052691540873</v>
      </c>
      <c r="AY30" s="350">
        <f t="shared" si="51"/>
        <v>2.1447721179624666</v>
      </c>
      <c r="AZ30" s="351">
        <f t="shared" si="52"/>
        <v>90.155744930943285</v>
      </c>
      <c r="BA30" s="350">
        <f t="shared" si="53"/>
        <v>78.082191780821915</v>
      </c>
      <c r="BB30" s="354">
        <v>3511</v>
      </c>
      <c r="BC30" s="52">
        <v>1119</v>
      </c>
      <c r="BD30" s="52">
        <v>55</v>
      </c>
      <c r="BE30" s="52">
        <v>24</v>
      </c>
      <c r="BF30" s="52">
        <v>3068</v>
      </c>
      <c r="BG30" s="52">
        <v>855</v>
      </c>
      <c r="BH30" s="52">
        <v>53</v>
      </c>
      <c r="BI30" s="30">
        <v>0</v>
      </c>
      <c r="BJ30" s="52">
        <v>206</v>
      </c>
      <c r="BK30" s="52">
        <v>179</v>
      </c>
      <c r="BL30" s="52">
        <v>129</v>
      </c>
      <c r="BM30" s="52">
        <v>61</v>
      </c>
      <c r="BN30" s="30">
        <v>0</v>
      </c>
      <c r="BO30" s="30">
        <v>0</v>
      </c>
      <c r="BP30" s="30">
        <v>0</v>
      </c>
      <c r="BQ30" s="30">
        <v>0</v>
      </c>
      <c r="BR30" s="30">
        <v>0</v>
      </c>
      <c r="BS30" s="30">
        <v>0</v>
      </c>
      <c r="BT30" s="30">
        <v>0</v>
      </c>
      <c r="BU30" s="40">
        <v>0</v>
      </c>
      <c r="BV30" s="355">
        <v>0</v>
      </c>
      <c r="BW30" s="356">
        <v>0</v>
      </c>
      <c r="BX30" s="355">
        <v>0</v>
      </c>
      <c r="BY30" s="356">
        <v>0</v>
      </c>
      <c r="BZ30" s="357">
        <v>0</v>
      </c>
      <c r="CA30" s="30">
        <v>0</v>
      </c>
      <c r="CB30" s="30">
        <v>0</v>
      </c>
      <c r="CC30" s="30">
        <v>0</v>
      </c>
      <c r="CD30" s="30">
        <v>0</v>
      </c>
      <c r="CE30" s="30">
        <v>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0">
        <v>0</v>
      </c>
      <c r="CN30" s="30">
        <v>0</v>
      </c>
      <c r="CO30" s="30">
        <v>0</v>
      </c>
      <c r="CP30" s="30">
        <v>0</v>
      </c>
      <c r="CQ30" s="30">
        <v>0</v>
      </c>
      <c r="CR30" s="30">
        <v>0</v>
      </c>
      <c r="CS30" s="40">
        <v>0</v>
      </c>
      <c r="CT30" s="351">
        <f t="shared" si="54"/>
        <v>15.754096064976894</v>
      </c>
      <c r="CU30" s="350">
        <f t="shared" si="55"/>
        <v>15.771812080536913</v>
      </c>
      <c r="CV30" s="351">
        <f t="shared" si="56"/>
        <v>72.877315239317809</v>
      </c>
      <c r="CW30" s="350">
        <f t="shared" si="57"/>
        <v>57.104913678618864</v>
      </c>
      <c r="CX30" s="354">
        <v>7141</v>
      </c>
      <c r="CY30" s="52">
        <v>894</v>
      </c>
      <c r="CZ30" s="52">
        <v>1125</v>
      </c>
      <c r="DA30" s="52">
        <v>141</v>
      </c>
      <c r="DB30" s="52">
        <v>3974</v>
      </c>
      <c r="DC30" s="52">
        <v>430</v>
      </c>
      <c r="DD30" s="52">
        <v>563</v>
      </c>
      <c r="DE30" s="30">
        <v>0</v>
      </c>
      <c r="DF30" s="52">
        <v>587</v>
      </c>
      <c r="DG30" s="52">
        <v>173</v>
      </c>
      <c r="DH30" s="52">
        <v>892</v>
      </c>
      <c r="DI30" s="52">
        <v>150</v>
      </c>
      <c r="DJ30" s="30">
        <v>0</v>
      </c>
      <c r="DK30" s="30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40">
        <v>0</v>
      </c>
      <c r="DR30" s="351">
        <f t="shared" si="58"/>
        <v>16.086021505376344</v>
      </c>
      <c r="DS30" s="350">
        <f t="shared" si="59"/>
        <v>16.46586345381526</v>
      </c>
      <c r="DT30" s="351">
        <f t="shared" si="60"/>
        <v>89.194915254237287</v>
      </c>
      <c r="DU30" s="350">
        <f t="shared" si="61"/>
        <v>80.52884615384616</v>
      </c>
      <c r="DV30" s="354">
        <v>2325</v>
      </c>
      <c r="DW30" s="52">
        <v>498</v>
      </c>
      <c r="DX30" s="52">
        <v>374</v>
      </c>
      <c r="DY30" s="52">
        <v>82</v>
      </c>
      <c r="DZ30" s="52">
        <v>1684</v>
      </c>
      <c r="EA30" s="52">
        <v>335</v>
      </c>
      <c r="EB30" s="52">
        <v>63</v>
      </c>
      <c r="EC30" s="30">
        <v>0</v>
      </c>
      <c r="ED30" s="52">
        <v>23</v>
      </c>
      <c r="EE30" s="52">
        <v>16</v>
      </c>
      <c r="EF30" s="52">
        <v>181</v>
      </c>
      <c r="EG30" s="52">
        <v>65</v>
      </c>
      <c r="EH30" s="30">
        <v>0</v>
      </c>
      <c r="EI30" s="30">
        <v>0</v>
      </c>
      <c r="EJ30" s="30">
        <v>0</v>
      </c>
      <c r="EK30" s="30">
        <v>0</v>
      </c>
      <c r="EL30" s="30">
        <v>0</v>
      </c>
      <c r="EM30" s="30">
        <v>0</v>
      </c>
      <c r="EN30" s="30">
        <v>0</v>
      </c>
      <c r="EO30" s="40">
        <v>0</v>
      </c>
      <c r="EP30" s="351">
        <f t="shared" si="62"/>
        <v>5.7522123893805306</v>
      </c>
      <c r="EQ30" s="350">
        <f t="shared" si="63"/>
        <v>4.8746518105849583</v>
      </c>
      <c r="ER30" s="351">
        <f t="shared" si="64"/>
        <v>60.480769230769226</v>
      </c>
      <c r="ES30" s="350">
        <f t="shared" si="65"/>
        <v>50.805270863836014</v>
      </c>
      <c r="ET30" s="354">
        <v>1130</v>
      </c>
      <c r="EU30" s="52">
        <v>718</v>
      </c>
      <c r="EV30" s="52">
        <v>65</v>
      </c>
      <c r="EW30" s="52">
        <v>35</v>
      </c>
      <c r="EX30" s="52">
        <v>629</v>
      </c>
      <c r="EY30" s="52">
        <v>347</v>
      </c>
      <c r="EZ30" s="52">
        <v>25</v>
      </c>
      <c r="FA30" s="30">
        <v>0</v>
      </c>
      <c r="FB30" s="52">
        <v>256</v>
      </c>
      <c r="FC30" s="52">
        <v>221</v>
      </c>
      <c r="FD30" s="52">
        <v>155</v>
      </c>
      <c r="FE30" s="52">
        <v>115</v>
      </c>
      <c r="FF30" s="30">
        <v>0</v>
      </c>
      <c r="FG30" s="30">
        <v>0</v>
      </c>
      <c r="FH30" s="30">
        <v>0</v>
      </c>
      <c r="FI30" s="30">
        <v>0</v>
      </c>
      <c r="FJ30" s="30">
        <v>0</v>
      </c>
      <c r="FK30" s="30">
        <v>0</v>
      </c>
      <c r="FL30" s="30">
        <v>0</v>
      </c>
      <c r="FM30" s="40">
        <v>0</v>
      </c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59"/>
      <c r="GY30" s="59"/>
      <c r="GZ30" s="59"/>
      <c r="HA30" s="59"/>
      <c r="HB30" s="59"/>
      <c r="HC30" s="59"/>
      <c r="HD30" s="59"/>
      <c r="HE30" s="59"/>
      <c r="HF30" s="59"/>
      <c r="HG30" s="59"/>
      <c r="HH30" s="59"/>
      <c r="HI30" s="59"/>
      <c r="HJ30" s="59"/>
      <c r="HK30" s="59"/>
      <c r="HL30" s="59"/>
      <c r="HM30" s="59"/>
      <c r="HN30" s="59"/>
      <c r="HO30" s="59"/>
      <c r="HP30" s="59"/>
      <c r="HQ30" s="59"/>
      <c r="HR30" s="59"/>
      <c r="HS30" s="59"/>
      <c r="HT30" s="59"/>
      <c r="HU30" s="59"/>
      <c r="HV30" s="59"/>
      <c r="HW30" s="59"/>
      <c r="HX30" s="59"/>
      <c r="HY30" s="59"/>
      <c r="HZ30" s="59"/>
      <c r="IA30" s="59"/>
      <c r="IB30" s="59"/>
      <c r="IC30" s="59"/>
      <c r="ID30" s="59"/>
      <c r="IE30" s="59"/>
      <c r="IF30" s="59"/>
      <c r="IG30" s="59"/>
      <c r="IH30" s="59"/>
      <c r="II30" s="59"/>
      <c r="IJ30" s="59"/>
      <c r="IK30" s="59"/>
      <c r="IL30" s="59"/>
      <c r="IM30" s="59"/>
      <c r="IN30" s="59"/>
      <c r="IO30" s="59"/>
      <c r="IP30" s="59"/>
      <c r="IQ30" s="59"/>
      <c r="IR30" s="59"/>
      <c r="IS30" s="59"/>
      <c r="IT30" s="59"/>
      <c r="IU30" s="59"/>
      <c r="IV30" s="59"/>
      <c r="IW30" s="59"/>
      <c r="IX30" s="59"/>
      <c r="IY30" s="59"/>
      <c r="IZ30" s="59"/>
      <c r="JA30" s="59"/>
      <c r="JB30" s="59"/>
      <c r="JC30" s="59"/>
      <c r="JD30" s="59"/>
      <c r="JE30" s="59"/>
      <c r="JF30" s="59"/>
      <c r="JG30" s="59"/>
      <c r="JH30" s="59"/>
      <c r="JI30" s="59"/>
      <c r="JJ30" s="59"/>
      <c r="JK30" s="59"/>
      <c r="JL30" s="59"/>
      <c r="JM30" s="59"/>
      <c r="JN30" s="59"/>
      <c r="JO30" s="59"/>
      <c r="JP30" s="59"/>
      <c r="JQ30" s="59"/>
      <c r="JR30" s="59"/>
      <c r="JS30" s="59"/>
      <c r="JT30" s="59"/>
      <c r="JU30" s="59"/>
      <c r="JV30" s="59"/>
      <c r="JW30" s="59"/>
      <c r="JX30" s="59"/>
      <c r="JY30" s="59"/>
      <c r="JZ30" s="59"/>
      <c r="KA30" s="59"/>
      <c r="KB30" s="59"/>
      <c r="KC30" s="59"/>
      <c r="KD30" s="59"/>
      <c r="KE30" s="59"/>
      <c r="KF30" s="59"/>
      <c r="KG30" s="59"/>
      <c r="KH30" s="59"/>
      <c r="KI30" s="59"/>
      <c r="KJ30" s="59"/>
      <c r="KK30" s="59"/>
      <c r="KL30" s="59"/>
      <c r="KM30" s="59"/>
      <c r="KN30" s="59"/>
      <c r="KO30" s="59"/>
      <c r="KP30" s="59"/>
      <c r="KQ30" s="59"/>
      <c r="KR30" s="59"/>
      <c r="KS30" s="59"/>
      <c r="KT30" s="59"/>
      <c r="KU30" s="59"/>
      <c r="KV30" s="59"/>
      <c r="KW30" s="59"/>
      <c r="KX30" s="59"/>
      <c r="KY30" s="59"/>
      <c r="KZ30" s="59"/>
      <c r="LA30" s="59"/>
      <c r="LB30" s="59"/>
      <c r="LC30" s="59"/>
      <c r="LD30" s="59"/>
      <c r="LE30" s="59"/>
      <c r="LF30" s="59"/>
      <c r="LG30" s="59"/>
      <c r="LH30" s="59"/>
      <c r="LI30" s="59"/>
      <c r="LJ30" s="59"/>
      <c r="LK30" s="59"/>
      <c r="LL30" s="59"/>
      <c r="LM30" s="59"/>
      <c r="LN30" s="59"/>
      <c r="LO30" s="59"/>
      <c r="LP30" s="59"/>
      <c r="LQ30" s="59"/>
      <c r="LR30" s="59"/>
      <c r="LS30" s="59"/>
      <c r="LT30" s="59"/>
      <c r="LU30" s="59"/>
      <c r="LV30" s="59"/>
      <c r="LW30" s="59"/>
      <c r="LX30" s="59"/>
      <c r="LY30" s="59"/>
      <c r="LZ30" s="59"/>
      <c r="MA30" s="59"/>
      <c r="MB30" s="59"/>
      <c r="MC30" s="59"/>
      <c r="MD30" s="59"/>
      <c r="ME30" s="59"/>
      <c r="MF30" s="59"/>
      <c r="MG30" s="59"/>
      <c r="MH30" s="59"/>
      <c r="MI30" s="59"/>
      <c r="MJ30" s="59"/>
      <c r="MK30" s="59"/>
      <c r="ML30" s="59"/>
      <c r="MM30" s="59"/>
      <c r="MN30" s="59"/>
      <c r="MO30" s="59"/>
      <c r="MP30" s="59"/>
      <c r="MQ30" s="59"/>
      <c r="MR30" s="59"/>
      <c r="MS30" s="59"/>
      <c r="MT30" s="59"/>
      <c r="MU30" s="59"/>
      <c r="MV30" s="59"/>
      <c r="MW30" s="59"/>
      <c r="MX30" s="59"/>
      <c r="MY30" s="59"/>
      <c r="MZ30" s="59"/>
      <c r="NA30" s="59"/>
      <c r="NB30" s="59"/>
      <c r="NC30" s="59"/>
    </row>
    <row r="31" spans="1:367" s="1" customFormat="1" ht="14.25" thickBot="1" x14ac:dyDescent="0.35">
      <c r="A31" s="432" t="s">
        <v>14</v>
      </c>
      <c r="B31" s="433">
        <f t="shared" si="42"/>
        <v>11.76470588235294</v>
      </c>
      <c r="C31" s="434">
        <f t="shared" si="43"/>
        <v>13.896103896103895</v>
      </c>
      <c r="D31" s="435">
        <f t="shared" si="44"/>
        <v>74.484256243213892</v>
      </c>
      <c r="E31" s="434">
        <f t="shared" si="45"/>
        <v>57.315233785822016</v>
      </c>
      <c r="F31" s="436">
        <v>2159</v>
      </c>
      <c r="G31" s="437">
        <v>770</v>
      </c>
      <c r="H31" s="437">
        <v>254</v>
      </c>
      <c r="I31" s="437">
        <v>107</v>
      </c>
      <c r="J31" s="437">
        <v>1372</v>
      </c>
      <c r="K31" s="437">
        <v>380</v>
      </c>
      <c r="L31" s="437">
        <v>63</v>
      </c>
      <c r="M31" s="413">
        <v>0</v>
      </c>
      <c r="N31" s="437">
        <v>194</v>
      </c>
      <c r="O31" s="437">
        <v>148</v>
      </c>
      <c r="P31" s="437">
        <v>276</v>
      </c>
      <c r="Q31" s="437">
        <v>135</v>
      </c>
      <c r="R31" s="413">
        <v>0</v>
      </c>
      <c r="S31" s="413">
        <v>0</v>
      </c>
      <c r="T31" s="413">
        <v>0</v>
      </c>
      <c r="U31" s="413">
        <v>0</v>
      </c>
      <c r="V31" s="413">
        <v>0</v>
      </c>
      <c r="W31" s="413">
        <v>0</v>
      </c>
      <c r="X31" s="413">
        <v>0</v>
      </c>
      <c r="Y31" s="414">
        <v>0</v>
      </c>
      <c r="Z31" s="435">
        <f t="shared" si="46"/>
        <v>5.6984943777396611</v>
      </c>
      <c r="AA31" s="434">
        <f t="shared" si="47"/>
        <v>6.5789473684210522</v>
      </c>
      <c r="AB31" s="435">
        <f t="shared" si="48"/>
        <v>81.814354872658384</v>
      </c>
      <c r="AC31" s="434">
        <f t="shared" si="49"/>
        <v>55.105633802816897</v>
      </c>
      <c r="AD31" s="436">
        <v>5247</v>
      </c>
      <c r="AE31" s="437">
        <v>608</v>
      </c>
      <c r="AF31" s="437">
        <v>299</v>
      </c>
      <c r="AG31" s="437">
        <v>40</v>
      </c>
      <c r="AH31" s="437">
        <v>3887</v>
      </c>
      <c r="AI31" s="437">
        <v>313</v>
      </c>
      <c r="AJ31" s="438">
        <v>197</v>
      </c>
      <c r="AK31" s="413">
        <v>0</v>
      </c>
      <c r="AL31" s="437">
        <v>325</v>
      </c>
      <c r="AM31" s="437">
        <v>142</v>
      </c>
      <c r="AN31" s="437">
        <v>539</v>
      </c>
      <c r="AO31" s="437">
        <v>113</v>
      </c>
      <c r="AP31" s="413">
        <v>0</v>
      </c>
      <c r="AQ31" s="413">
        <v>0</v>
      </c>
      <c r="AR31" s="413">
        <v>0</v>
      </c>
      <c r="AS31" s="413">
        <v>0</v>
      </c>
      <c r="AT31" s="413">
        <v>0</v>
      </c>
      <c r="AU31" s="413">
        <v>0</v>
      </c>
      <c r="AV31" s="413">
        <v>0</v>
      </c>
      <c r="AW31" s="414">
        <v>0</v>
      </c>
      <c r="AX31" s="435">
        <f t="shared" si="50"/>
        <v>2.0908837468636743</v>
      </c>
      <c r="AY31" s="434">
        <f t="shared" si="51"/>
        <v>3.4188034188034191</v>
      </c>
      <c r="AZ31" s="435">
        <f t="shared" si="52"/>
        <v>88.958630527817405</v>
      </c>
      <c r="BA31" s="434">
        <f t="shared" si="53"/>
        <v>75.382139983909894</v>
      </c>
      <c r="BB31" s="439">
        <v>3587</v>
      </c>
      <c r="BC31" s="417">
        <v>1287</v>
      </c>
      <c r="BD31" s="417">
        <v>75</v>
      </c>
      <c r="BE31" s="417">
        <v>44</v>
      </c>
      <c r="BF31" s="417">
        <v>3118</v>
      </c>
      <c r="BG31" s="417">
        <v>937</v>
      </c>
      <c r="BH31" s="417">
        <v>7</v>
      </c>
      <c r="BI31" s="413">
        <v>0</v>
      </c>
      <c r="BJ31" s="417">
        <v>209</v>
      </c>
      <c r="BK31" s="417">
        <v>188</v>
      </c>
      <c r="BL31" s="417">
        <v>178</v>
      </c>
      <c r="BM31" s="417">
        <v>118</v>
      </c>
      <c r="BN31" s="413">
        <v>0</v>
      </c>
      <c r="BO31" s="413">
        <v>0</v>
      </c>
      <c r="BP31" s="413">
        <v>0</v>
      </c>
      <c r="BQ31" s="413">
        <v>0</v>
      </c>
      <c r="BR31" s="413">
        <v>0</v>
      </c>
      <c r="BS31" s="413">
        <v>0</v>
      </c>
      <c r="BT31" s="413">
        <v>0</v>
      </c>
      <c r="BU31" s="414">
        <v>0</v>
      </c>
      <c r="BV31" s="440">
        <v>0</v>
      </c>
      <c r="BW31" s="441">
        <v>0</v>
      </c>
      <c r="BX31" s="440">
        <v>0</v>
      </c>
      <c r="BY31" s="441">
        <v>0</v>
      </c>
      <c r="BZ31" s="442">
        <v>0</v>
      </c>
      <c r="CA31" s="413">
        <v>0</v>
      </c>
      <c r="CB31" s="413">
        <v>0</v>
      </c>
      <c r="CC31" s="413">
        <v>0</v>
      </c>
      <c r="CD31" s="413">
        <v>0</v>
      </c>
      <c r="CE31" s="413">
        <v>0</v>
      </c>
      <c r="CF31" s="413">
        <v>0</v>
      </c>
      <c r="CG31" s="413">
        <v>0</v>
      </c>
      <c r="CH31" s="413">
        <v>0</v>
      </c>
      <c r="CI31" s="413">
        <v>0</v>
      </c>
      <c r="CJ31" s="413">
        <v>0</v>
      </c>
      <c r="CK31" s="413">
        <v>0</v>
      </c>
      <c r="CL31" s="413">
        <v>0</v>
      </c>
      <c r="CM31" s="413">
        <v>0</v>
      </c>
      <c r="CN31" s="413">
        <v>0</v>
      </c>
      <c r="CO31" s="413">
        <v>0</v>
      </c>
      <c r="CP31" s="413">
        <v>0</v>
      </c>
      <c r="CQ31" s="413">
        <v>0</v>
      </c>
      <c r="CR31" s="413">
        <v>0</v>
      </c>
      <c r="CS31" s="414">
        <v>0</v>
      </c>
      <c r="CT31" s="435">
        <f t="shared" si="54"/>
        <v>15.471297892085378</v>
      </c>
      <c r="CU31" s="434">
        <f t="shared" si="55"/>
        <v>13.7104506232023</v>
      </c>
      <c r="CV31" s="435">
        <f t="shared" si="56"/>
        <v>75.864395344914826</v>
      </c>
      <c r="CW31" s="434">
        <f t="shared" si="57"/>
        <v>54.333333333333336</v>
      </c>
      <c r="CX31" s="439">
        <v>7543</v>
      </c>
      <c r="CY31" s="417">
        <v>1043</v>
      </c>
      <c r="CZ31" s="417">
        <v>1167</v>
      </c>
      <c r="DA31" s="417">
        <v>143</v>
      </c>
      <c r="DB31" s="417">
        <v>4498</v>
      </c>
      <c r="DC31" s="417">
        <v>489</v>
      </c>
      <c r="DD31" s="417">
        <v>447</v>
      </c>
      <c r="DE31" s="413">
        <v>0</v>
      </c>
      <c r="DF31" s="417">
        <v>574</v>
      </c>
      <c r="DG31" s="417">
        <v>208</v>
      </c>
      <c r="DH31" s="417">
        <v>857</v>
      </c>
      <c r="DI31" s="417">
        <v>203</v>
      </c>
      <c r="DJ31" s="413">
        <v>0</v>
      </c>
      <c r="DK31" s="413">
        <v>0</v>
      </c>
      <c r="DL31" s="413">
        <v>0</v>
      </c>
      <c r="DM31" s="413">
        <v>0</v>
      </c>
      <c r="DN31" s="413">
        <v>0</v>
      </c>
      <c r="DO31" s="413">
        <v>0</v>
      </c>
      <c r="DP31" s="413">
        <v>0</v>
      </c>
      <c r="DQ31" s="414">
        <v>0</v>
      </c>
      <c r="DR31" s="435">
        <f t="shared" si="58"/>
        <v>10.473235065942593</v>
      </c>
      <c r="DS31" s="434">
        <f t="shared" si="59"/>
        <v>8.2901554404145088</v>
      </c>
      <c r="DT31" s="435">
        <f t="shared" si="60"/>
        <v>88.164893617021278</v>
      </c>
      <c r="DU31" s="434">
        <f t="shared" si="61"/>
        <v>76.836158192090394</v>
      </c>
      <c r="DV31" s="439">
        <v>2578</v>
      </c>
      <c r="DW31" s="417">
        <v>579</v>
      </c>
      <c r="DX31" s="417">
        <v>270</v>
      </c>
      <c r="DY31" s="417">
        <v>48</v>
      </c>
      <c r="DZ31" s="417">
        <v>1989</v>
      </c>
      <c r="EA31" s="417">
        <v>408</v>
      </c>
      <c r="EB31" s="417">
        <v>52</v>
      </c>
      <c r="EC31" s="413">
        <v>0</v>
      </c>
      <c r="ED31" s="417">
        <v>43</v>
      </c>
      <c r="EE31" s="417">
        <v>32</v>
      </c>
      <c r="EF31" s="417">
        <v>224</v>
      </c>
      <c r="EG31" s="417">
        <v>91</v>
      </c>
      <c r="EH31" s="413">
        <v>0</v>
      </c>
      <c r="EI31" s="413">
        <v>0</v>
      </c>
      <c r="EJ31" s="413">
        <v>0</v>
      </c>
      <c r="EK31" s="413">
        <v>0</v>
      </c>
      <c r="EL31" s="413">
        <v>0</v>
      </c>
      <c r="EM31" s="413">
        <v>0</v>
      </c>
      <c r="EN31" s="413">
        <v>0</v>
      </c>
      <c r="EO31" s="414">
        <v>0</v>
      </c>
      <c r="EP31" s="435">
        <f t="shared" si="62"/>
        <v>6.8398268398268405</v>
      </c>
      <c r="EQ31" s="434">
        <f t="shared" si="63"/>
        <v>5.6074766355140184</v>
      </c>
      <c r="ER31" s="435">
        <f t="shared" si="64"/>
        <v>58.104265402843602</v>
      </c>
      <c r="ES31" s="434">
        <f t="shared" si="65"/>
        <v>47.241867043847243</v>
      </c>
      <c r="ET31" s="439">
        <v>1155</v>
      </c>
      <c r="EU31" s="417">
        <v>749</v>
      </c>
      <c r="EV31" s="417">
        <v>79</v>
      </c>
      <c r="EW31" s="417">
        <v>42</v>
      </c>
      <c r="EX31" s="417">
        <v>613</v>
      </c>
      <c r="EY31" s="417">
        <v>334</v>
      </c>
      <c r="EZ31" s="417">
        <v>21</v>
      </c>
      <c r="FA31" s="413">
        <v>0</v>
      </c>
      <c r="FB31" s="417">
        <v>254</v>
      </c>
      <c r="FC31" s="417">
        <v>237</v>
      </c>
      <c r="FD31" s="417">
        <v>188</v>
      </c>
      <c r="FE31" s="417">
        <v>136</v>
      </c>
      <c r="FF31" s="413">
        <v>0</v>
      </c>
      <c r="FG31" s="413">
        <v>0</v>
      </c>
      <c r="FH31" s="413">
        <v>0</v>
      </c>
      <c r="FI31" s="413">
        <v>0</v>
      </c>
      <c r="FJ31" s="413">
        <v>0</v>
      </c>
      <c r="FK31" s="413">
        <v>0</v>
      </c>
      <c r="FL31" s="413">
        <v>0</v>
      </c>
      <c r="FM31" s="414">
        <v>0</v>
      </c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59"/>
      <c r="GY31" s="59"/>
      <c r="GZ31" s="59"/>
      <c r="HA31" s="59"/>
      <c r="HB31" s="59"/>
      <c r="HC31" s="59"/>
      <c r="HD31" s="59"/>
      <c r="HE31" s="59"/>
      <c r="HF31" s="59"/>
      <c r="HG31" s="59"/>
      <c r="HH31" s="59"/>
      <c r="HI31" s="59"/>
      <c r="HJ31" s="59"/>
      <c r="HK31" s="59"/>
      <c r="HL31" s="59"/>
      <c r="HM31" s="59"/>
      <c r="HN31" s="59"/>
      <c r="HO31" s="59"/>
      <c r="HP31" s="59"/>
      <c r="HQ31" s="59"/>
      <c r="HR31" s="59"/>
      <c r="HS31" s="59"/>
      <c r="HT31" s="59"/>
      <c r="HU31" s="59"/>
      <c r="HV31" s="59"/>
      <c r="HW31" s="59"/>
      <c r="HX31" s="59"/>
      <c r="HY31" s="59"/>
      <c r="HZ31" s="59"/>
      <c r="IA31" s="59"/>
      <c r="IB31" s="59"/>
      <c r="IC31" s="59"/>
      <c r="ID31" s="59"/>
      <c r="IE31" s="59"/>
      <c r="IF31" s="59"/>
      <c r="IG31" s="59"/>
      <c r="IH31" s="59"/>
      <c r="II31" s="59"/>
      <c r="IJ31" s="59"/>
      <c r="IK31" s="59"/>
      <c r="IL31" s="59"/>
      <c r="IM31" s="59"/>
      <c r="IN31" s="59"/>
      <c r="IO31" s="59"/>
      <c r="IP31" s="59"/>
      <c r="IQ31" s="59"/>
      <c r="IR31" s="59"/>
      <c r="IS31" s="59"/>
      <c r="IT31" s="59"/>
      <c r="IU31" s="59"/>
      <c r="IV31" s="59"/>
      <c r="IW31" s="59"/>
      <c r="IX31" s="59"/>
      <c r="IY31" s="59"/>
      <c r="IZ31" s="59"/>
      <c r="JA31" s="59"/>
      <c r="JB31" s="59"/>
      <c r="JC31" s="59"/>
      <c r="JD31" s="59"/>
      <c r="JE31" s="59"/>
      <c r="JF31" s="59"/>
      <c r="JG31" s="59"/>
      <c r="JH31" s="59"/>
      <c r="JI31" s="59"/>
      <c r="JJ31" s="59"/>
      <c r="JK31" s="59"/>
      <c r="JL31" s="59"/>
      <c r="JM31" s="59"/>
      <c r="JN31" s="59"/>
      <c r="JO31" s="59"/>
      <c r="JP31" s="59"/>
      <c r="JQ31" s="59"/>
      <c r="JR31" s="59"/>
      <c r="JS31" s="59"/>
      <c r="JT31" s="59"/>
      <c r="JU31" s="59"/>
      <c r="JV31" s="59"/>
      <c r="JW31" s="59"/>
      <c r="JX31" s="59"/>
      <c r="JY31" s="59"/>
      <c r="JZ31" s="59"/>
      <c r="KA31" s="59"/>
      <c r="KB31" s="59"/>
      <c r="KC31" s="59"/>
      <c r="KD31" s="59"/>
      <c r="KE31" s="59"/>
      <c r="KF31" s="59"/>
      <c r="KG31" s="59"/>
      <c r="KH31" s="59"/>
      <c r="KI31" s="59"/>
      <c r="KJ31" s="59"/>
      <c r="KK31" s="59"/>
      <c r="KL31" s="59"/>
      <c r="KM31" s="59"/>
      <c r="KN31" s="59"/>
      <c r="KO31" s="59"/>
      <c r="KP31" s="59"/>
      <c r="KQ31" s="59"/>
      <c r="KR31" s="59"/>
      <c r="KS31" s="59"/>
      <c r="KT31" s="59"/>
      <c r="KU31" s="59"/>
      <c r="KV31" s="59"/>
      <c r="KW31" s="59"/>
      <c r="KX31" s="59"/>
      <c r="KY31" s="59"/>
      <c r="KZ31" s="59"/>
      <c r="LA31" s="59"/>
      <c r="LB31" s="59"/>
      <c r="LC31" s="59"/>
      <c r="LD31" s="59"/>
      <c r="LE31" s="59"/>
      <c r="LF31" s="59"/>
      <c r="LG31" s="59"/>
      <c r="LH31" s="59"/>
      <c r="LI31" s="59"/>
      <c r="LJ31" s="59"/>
      <c r="LK31" s="59"/>
      <c r="LL31" s="59"/>
      <c r="LM31" s="59"/>
      <c r="LN31" s="59"/>
      <c r="LO31" s="59"/>
      <c r="LP31" s="59"/>
      <c r="LQ31" s="59"/>
      <c r="LR31" s="59"/>
      <c r="LS31" s="59"/>
      <c r="LT31" s="59"/>
      <c r="LU31" s="59"/>
      <c r="LV31" s="59"/>
      <c r="LW31" s="59"/>
      <c r="LX31" s="59"/>
      <c r="LY31" s="59"/>
      <c r="LZ31" s="59"/>
      <c r="MA31" s="59"/>
      <c r="MB31" s="59"/>
      <c r="MC31" s="59"/>
      <c r="MD31" s="59"/>
      <c r="ME31" s="59"/>
      <c r="MF31" s="59"/>
      <c r="MG31" s="59"/>
      <c r="MH31" s="59"/>
      <c r="MI31" s="59"/>
      <c r="MJ31" s="59"/>
      <c r="MK31" s="59"/>
      <c r="ML31" s="59"/>
      <c r="MM31" s="59"/>
      <c r="MN31" s="59"/>
      <c r="MO31" s="59"/>
      <c r="MP31" s="59"/>
      <c r="MQ31" s="59"/>
      <c r="MR31" s="59"/>
      <c r="MS31" s="59"/>
      <c r="MT31" s="59"/>
      <c r="MU31" s="59"/>
      <c r="MV31" s="59"/>
      <c r="MW31" s="59"/>
      <c r="MX31" s="59"/>
      <c r="MY31" s="59"/>
      <c r="MZ31" s="59"/>
      <c r="NA31" s="59"/>
      <c r="NB31" s="59"/>
      <c r="NC31" s="59"/>
    </row>
    <row r="32" spans="1:367" s="1" customFormat="1" x14ac:dyDescent="0.3">
      <c r="A32" s="421" t="s">
        <v>15</v>
      </c>
      <c r="B32" s="422">
        <f t="shared" si="42"/>
        <v>13.727810650887573</v>
      </c>
      <c r="C32" s="423">
        <f t="shared" si="43"/>
        <v>16.013437849944008</v>
      </c>
      <c r="D32" s="424">
        <f t="shared" si="44"/>
        <v>79.10588235294118</v>
      </c>
      <c r="E32" s="423">
        <f t="shared" si="45"/>
        <v>62.93333333333333</v>
      </c>
      <c r="F32" s="425">
        <v>2535</v>
      </c>
      <c r="G32" s="426">
        <v>893</v>
      </c>
      <c r="H32" s="426">
        <v>348</v>
      </c>
      <c r="I32" s="426">
        <v>143</v>
      </c>
      <c r="J32" s="426">
        <v>1681</v>
      </c>
      <c r="K32" s="426">
        <v>472</v>
      </c>
      <c r="L32" s="426">
        <v>62</v>
      </c>
      <c r="M32" s="390">
        <v>0</v>
      </c>
      <c r="N32" s="426">
        <v>147</v>
      </c>
      <c r="O32" s="426">
        <v>114</v>
      </c>
      <c r="P32" s="426">
        <v>297</v>
      </c>
      <c r="Q32" s="426">
        <v>164</v>
      </c>
      <c r="R32" s="390">
        <v>0</v>
      </c>
      <c r="S32" s="390">
        <v>0</v>
      </c>
      <c r="T32" s="390">
        <v>0</v>
      </c>
      <c r="U32" s="390">
        <v>0</v>
      </c>
      <c r="V32" s="390">
        <v>0</v>
      </c>
      <c r="W32" s="390">
        <v>0</v>
      </c>
      <c r="X32" s="390">
        <v>0</v>
      </c>
      <c r="Y32" s="391">
        <v>0</v>
      </c>
      <c r="Z32" s="424">
        <f t="shared" si="46"/>
        <v>7.3716844643472266</v>
      </c>
      <c r="AA32" s="423">
        <f t="shared" si="47"/>
        <v>8.8923556942277688</v>
      </c>
      <c r="AB32" s="424">
        <f t="shared" si="48"/>
        <v>90.098246965902533</v>
      </c>
      <c r="AC32" s="423">
        <f t="shared" si="49"/>
        <v>66.438356164383563</v>
      </c>
      <c r="AD32" s="425">
        <v>5806</v>
      </c>
      <c r="AE32" s="426">
        <v>641</v>
      </c>
      <c r="AF32" s="426">
        <v>428</v>
      </c>
      <c r="AG32" s="426">
        <v>57</v>
      </c>
      <c r="AH32" s="426">
        <v>4677</v>
      </c>
      <c r="AI32" s="426">
        <v>388</v>
      </c>
      <c r="AJ32" s="426">
        <v>187</v>
      </c>
      <c r="AK32" s="390">
        <v>0</v>
      </c>
      <c r="AL32" s="426">
        <v>264</v>
      </c>
      <c r="AM32" s="426">
        <v>118</v>
      </c>
      <c r="AN32" s="426">
        <v>250</v>
      </c>
      <c r="AO32" s="426">
        <v>78</v>
      </c>
      <c r="AP32" s="390">
        <v>0</v>
      </c>
      <c r="AQ32" s="390">
        <v>0</v>
      </c>
      <c r="AR32" s="390">
        <v>0</v>
      </c>
      <c r="AS32" s="390">
        <v>0</v>
      </c>
      <c r="AT32" s="390">
        <v>0</v>
      </c>
      <c r="AU32" s="390">
        <v>0</v>
      </c>
      <c r="AV32" s="390">
        <v>0</v>
      </c>
      <c r="AW32" s="391">
        <v>0</v>
      </c>
      <c r="AX32" s="424">
        <f t="shared" si="50"/>
        <v>1.7182130584192441</v>
      </c>
      <c r="AY32" s="423">
        <f t="shared" si="51"/>
        <v>1.5343562374916611</v>
      </c>
      <c r="AZ32" s="424">
        <f t="shared" si="52"/>
        <v>89.50137810072664</v>
      </c>
      <c r="BA32" s="423">
        <f t="shared" si="53"/>
        <v>76.829268292682926</v>
      </c>
      <c r="BB32" s="427">
        <v>4074</v>
      </c>
      <c r="BC32" s="428">
        <v>1499</v>
      </c>
      <c r="BD32" s="428">
        <v>70</v>
      </c>
      <c r="BE32" s="428">
        <v>23</v>
      </c>
      <c r="BF32" s="428">
        <v>3572</v>
      </c>
      <c r="BG32" s="428">
        <v>1134</v>
      </c>
      <c r="BH32" s="428">
        <v>13</v>
      </c>
      <c r="BI32" s="390">
        <v>0</v>
      </c>
      <c r="BJ32" s="428">
        <v>206</v>
      </c>
      <c r="BK32" s="428">
        <v>187</v>
      </c>
      <c r="BL32" s="428">
        <v>213</v>
      </c>
      <c r="BM32" s="428">
        <v>155</v>
      </c>
      <c r="BN32" s="390">
        <v>0</v>
      </c>
      <c r="BO32" s="390">
        <v>0</v>
      </c>
      <c r="BP32" s="390">
        <v>0</v>
      </c>
      <c r="BQ32" s="390">
        <v>0</v>
      </c>
      <c r="BR32" s="390">
        <v>0</v>
      </c>
      <c r="BS32" s="390">
        <v>0</v>
      </c>
      <c r="BT32" s="390">
        <v>0</v>
      </c>
      <c r="BU32" s="391">
        <v>0</v>
      </c>
      <c r="BV32" s="429">
        <v>0</v>
      </c>
      <c r="BW32" s="430">
        <v>0</v>
      </c>
      <c r="BX32" s="429">
        <v>0</v>
      </c>
      <c r="BY32" s="430">
        <v>0</v>
      </c>
      <c r="BZ32" s="431">
        <v>0</v>
      </c>
      <c r="CA32" s="390">
        <v>0</v>
      </c>
      <c r="CB32" s="390">
        <v>0</v>
      </c>
      <c r="CC32" s="390">
        <v>0</v>
      </c>
      <c r="CD32" s="390">
        <v>0</v>
      </c>
      <c r="CE32" s="390">
        <v>0</v>
      </c>
      <c r="CF32" s="390">
        <v>0</v>
      </c>
      <c r="CG32" s="390">
        <v>0</v>
      </c>
      <c r="CH32" s="390">
        <v>0</v>
      </c>
      <c r="CI32" s="390">
        <v>0</v>
      </c>
      <c r="CJ32" s="390">
        <v>0</v>
      </c>
      <c r="CK32" s="390">
        <v>0</v>
      </c>
      <c r="CL32" s="390">
        <v>0</v>
      </c>
      <c r="CM32" s="390">
        <v>0</v>
      </c>
      <c r="CN32" s="390">
        <v>0</v>
      </c>
      <c r="CO32" s="390">
        <v>0</v>
      </c>
      <c r="CP32" s="390">
        <v>0</v>
      </c>
      <c r="CQ32" s="390">
        <v>0</v>
      </c>
      <c r="CR32" s="390">
        <v>0</v>
      </c>
      <c r="CS32" s="391">
        <v>0</v>
      </c>
      <c r="CT32" s="424">
        <f t="shared" si="54"/>
        <v>18.307405102675794</v>
      </c>
      <c r="CU32" s="423">
        <f t="shared" si="55"/>
        <v>17.546848381601361</v>
      </c>
      <c r="CV32" s="424">
        <f t="shared" si="56"/>
        <v>81.258064516129039</v>
      </c>
      <c r="CW32" s="423">
        <f t="shared" si="57"/>
        <v>61.053719008264466</v>
      </c>
      <c r="CX32" s="427">
        <v>8035</v>
      </c>
      <c r="CY32" s="428">
        <v>1174</v>
      </c>
      <c r="CZ32" s="428">
        <v>1471</v>
      </c>
      <c r="DA32" s="428">
        <v>206</v>
      </c>
      <c r="DB32" s="428">
        <v>5038</v>
      </c>
      <c r="DC32" s="428">
        <v>591</v>
      </c>
      <c r="DD32" s="428">
        <v>364</v>
      </c>
      <c r="DE32" s="390">
        <v>0</v>
      </c>
      <c r="DF32" s="428">
        <v>570</v>
      </c>
      <c r="DG32" s="428">
        <v>198</v>
      </c>
      <c r="DH32" s="428">
        <v>592</v>
      </c>
      <c r="DI32" s="428">
        <v>179</v>
      </c>
      <c r="DJ32" s="390">
        <v>0</v>
      </c>
      <c r="DK32" s="390">
        <v>0</v>
      </c>
      <c r="DL32" s="390">
        <v>0</v>
      </c>
      <c r="DM32" s="390">
        <v>0</v>
      </c>
      <c r="DN32" s="390">
        <v>0</v>
      </c>
      <c r="DO32" s="390">
        <v>0</v>
      </c>
      <c r="DP32" s="390">
        <v>0</v>
      </c>
      <c r="DQ32" s="391">
        <v>0</v>
      </c>
      <c r="DR32" s="424">
        <f t="shared" si="58"/>
        <v>16.733212341197824</v>
      </c>
      <c r="DS32" s="423">
        <f t="shared" si="59"/>
        <v>14.646464646464647</v>
      </c>
      <c r="DT32" s="424">
        <f t="shared" si="60"/>
        <v>96.273013022002701</v>
      </c>
      <c r="DU32" s="423">
        <f t="shared" si="61"/>
        <v>89.15187376725838</v>
      </c>
      <c r="DV32" s="427">
        <v>2755</v>
      </c>
      <c r="DW32" s="428">
        <v>594</v>
      </c>
      <c r="DX32" s="428">
        <v>461</v>
      </c>
      <c r="DY32" s="428">
        <v>87</v>
      </c>
      <c r="DZ32" s="428">
        <v>2144</v>
      </c>
      <c r="EA32" s="428">
        <v>452</v>
      </c>
      <c r="EB32" s="428">
        <v>67</v>
      </c>
      <c r="EC32" s="390">
        <v>0</v>
      </c>
      <c r="ED32" s="428">
        <v>42</v>
      </c>
      <c r="EE32" s="428">
        <v>39</v>
      </c>
      <c r="EF32" s="428">
        <v>41</v>
      </c>
      <c r="EG32" s="428">
        <v>16</v>
      </c>
      <c r="EH32" s="390">
        <v>0</v>
      </c>
      <c r="EI32" s="390">
        <v>0</v>
      </c>
      <c r="EJ32" s="390">
        <v>0</v>
      </c>
      <c r="EK32" s="390">
        <v>0</v>
      </c>
      <c r="EL32" s="390">
        <v>0</v>
      </c>
      <c r="EM32" s="390">
        <v>0</v>
      </c>
      <c r="EN32" s="390">
        <v>0</v>
      </c>
      <c r="EO32" s="391">
        <v>0</v>
      </c>
      <c r="EP32" s="424">
        <f t="shared" si="62"/>
        <v>7.0015220700152199</v>
      </c>
      <c r="EQ32" s="423">
        <f t="shared" si="63"/>
        <v>7.0438799076212479</v>
      </c>
      <c r="ER32" s="424">
        <f t="shared" si="64"/>
        <v>61.71809841534612</v>
      </c>
      <c r="ES32" s="423">
        <f t="shared" si="65"/>
        <v>51.677018633540371</v>
      </c>
      <c r="ET32" s="427">
        <v>1314</v>
      </c>
      <c r="EU32" s="428">
        <v>866</v>
      </c>
      <c r="EV32" s="428">
        <v>92</v>
      </c>
      <c r="EW32" s="428">
        <v>61</v>
      </c>
      <c r="EX32" s="428">
        <v>740</v>
      </c>
      <c r="EY32" s="428">
        <v>416</v>
      </c>
      <c r="EZ32" s="428">
        <v>23</v>
      </c>
      <c r="FA32" s="390">
        <v>0</v>
      </c>
      <c r="FB32" s="428">
        <v>209</v>
      </c>
      <c r="FC32" s="428">
        <v>182</v>
      </c>
      <c r="FD32" s="428">
        <v>250</v>
      </c>
      <c r="FE32" s="428">
        <v>207</v>
      </c>
      <c r="FF32" s="390">
        <v>0</v>
      </c>
      <c r="FG32" s="390">
        <v>0</v>
      </c>
      <c r="FH32" s="390">
        <v>0</v>
      </c>
      <c r="FI32" s="390">
        <v>0</v>
      </c>
      <c r="FJ32" s="390">
        <v>0</v>
      </c>
      <c r="FK32" s="390">
        <v>0</v>
      </c>
      <c r="FL32" s="390">
        <v>0</v>
      </c>
      <c r="FM32" s="391">
        <v>0</v>
      </c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59"/>
      <c r="GY32" s="59"/>
      <c r="GZ32" s="59"/>
      <c r="HA32" s="59"/>
      <c r="HB32" s="59"/>
      <c r="HC32" s="59"/>
      <c r="HD32" s="59"/>
      <c r="HE32" s="59"/>
      <c r="HF32" s="59"/>
      <c r="HG32" s="59"/>
      <c r="HH32" s="59"/>
      <c r="HI32" s="59"/>
      <c r="HJ32" s="59"/>
      <c r="HK32" s="59"/>
      <c r="HL32" s="59"/>
      <c r="HM32" s="59"/>
      <c r="HN32" s="59"/>
      <c r="HO32" s="59"/>
      <c r="HP32" s="59"/>
      <c r="HQ32" s="59"/>
      <c r="HR32" s="59"/>
      <c r="HS32" s="59"/>
      <c r="HT32" s="59"/>
      <c r="HU32" s="59"/>
      <c r="HV32" s="59"/>
      <c r="HW32" s="59"/>
      <c r="HX32" s="59"/>
      <c r="HY32" s="59"/>
      <c r="HZ32" s="59"/>
      <c r="IA32" s="59"/>
      <c r="IB32" s="59"/>
      <c r="IC32" s="59"/>
      <c r="ID32" s="59"/>
      <c r="IE32" s="59"/>
      <c r="IF32" s="59"/>
      <c r="IG32" s="59"/>
      <c r="IH32" s="59"/>
      <c r="II32" s="59"/>
      <c r="IJ32" s="59"/>
      <c r="IK32" s="59"/>
      <c r="IL32" s="59"/>
      <c r="IM32" s="59"/>
      <c r="IN32" s="59"/>
      <c r="IO32" s="59"/>
      <c r="IP32" s="59"/>
      <c r="IQ32" s="59"/>
      <c r="IR32" s="59"/>
      <c r="IS32" s="59"/>
      <c r="IT32" s="59"/>
      <c r="IU32" s="59"/>
      <c r="IV32" s="59"/>
      <c r="IW32" s="59"/>
      <c r="IX32" s="59"/>
      <c r="IY32" s="59"/>
      <c r="IZ32" s="59"/>
      <c r="JA32" s="59"/>
      <c r="JB32" s="59"/>
      <c r="JC32" s="59"/>
      <c r="JD32" s="59"/>
      <c r="JE32" s="59"/>
      <c r="JF32" s="59"/>
      <c r="JG32" s="59"/>
      <c r="JH32" s="59"/>
      <c r="JI32" s="59"/>
      <c r="JJ32" s="59"/>
      <c r="JK32" s="59"/>
      <c r="JL32" s="59"/>
      <c r="JM32" s="59"/>
      <c r="JN32" s="59"/>
      <c r="JO32" s="59"/>
      <c r="JP32" s="59"/>
      <c r="JQ32" s="59"/>
      <c r="JR32" s="59"/>
      <c r="JS32" s="59"/>
      <c r="JT32" s="59"/>
      <c r="JU32" s="59"/>
      <c r="JV32" s="59"/>
      <c r="JW32" s="59"/>
      <c r="JX32" s="59"/>
      <c r="JY32" s="59"/>
      <c r="JZ32" s="59"/>
      <c r="KA32" s="59"/>
      <c r="KB32" s="59"/>
      <c r="KC32" s="59"/>
      <c r="KD32" s="59"/>
      <c r="KE32" s="59"/>
      <c r="KF32" s="59"/>
      <c r="KG32" s="59"/>
      <c r="KH32" s="59"/>
      <c r="KI32" s="59"/>
      <c r="KJ32" s="59"/>
      <c r="KK32" s="59"/>
      <c r="KL32" s="59"/>
      <c r="KM32" s="59"/>
      <c r="KN32" s="59"/>
      <c r="KO32" s="59"/>
      <c r="KP32" s="59"/>
      <c r="KQ32" s="59"/>
      <c r="KR32" s="59"/>
      <c r="KS32" s="59"/>
      <c r="KT32" s="59"/>
      <c r="KU32" s="59"/>
      <c r="KV32" s="59"/>
      <c r="KW32" s="59"/>
      <c r="KX32" s="59"/>
      <c r="KY32" s="59"/>
      <c r="KZ32" s="59"/>
      <c r="LA32" s="59"/>
      <c r="LB32" s="59"/>
      <c r="LC32" s="59"/>
      <c r="LD32" s="59"/>
      <c r="LE32" s="59"/>
      <c r="LF32" s="59"/>
      <c r="LG32" s="59"/>
      <c r="LH32" s="59"/>
      <c r="LI32" s="59"/>
      <c r="LJ32" s="59"/>
      <c r="LK32" s="59"/>
      <c r="LL32" s="59"/>
      <c r="LM32" s="59"/>
      <c r="LN32" s="59"/>
      <c r="LO32" s="59"/>
      <c r="LP32" s="59"/>
      <c r="LQ32" s="59"/>
      <c r="LR32" s="59"/>
      <c r="LS32" s="59"/>
      <c r="LT32" s="59"/>
      <c r="LU32" s="59"/>
      <c r="LV32" s="59"/>
      <c r="LW32" s="59"/>
      <c r="LX32" s="59"/>
      <c r="LY32" s="59"/>
      <c r="LZ32" s="59"/>
      <c r="MA32" s="59"/>
      <c r="MB32" s="59"/>
      <c r="MC32" s="59"/>
      <c r="MD32" s="59"/>
      <c r="ME32" s="59"/>
      <c r="MF32" s="59"/>
      <c r="MG32" s="59"/>
      <c r="MH32" s="59"/>
      <c r="MI32" s="59"/>
      <c r="MJ32" s="59"/>
      <c r="MK32" s="59"/>
      <c r="ML32" s="59"/>
      <c r="MM32" s="59"/>
      <c r="MN32" s="59"/>
      <c r="MO32" s="59"/>
      <c r="MP32" s="59"/>
      <c r="MQ32" s="59"/>
      <c r="MR32" s="59"/>
      <c r="MS32" s="59"/>
      <c r="MT32" s="59"/>
      <c r="MU32" s="59"/>
      <c r="MV32" s="59"/>
      <c r="MW32" s="59"/>
      <c r="MX32" s="59"/>
      <c r="MY32" s="59"/>
      <c r="MZ32" s="59"/>
      <c r="NA32" s="59"/>
      <c r="NB32" s="59"/>
      <c r="NC32" s="59"/>
    </row>
    <row r="33" spans="1:367" s="1" customFormat="1" x14ac:dyDescent="0.3">
      <c r="A33" s="348" t="s">
        <v>16</v>
      </c>
      <c r="B33" s="349">
        <f t="shared" si="42"/>
        <v>10.725190839694656</v>
      </c>
      <c r="C33" s="350">
        <f t="shared" si="43"/>
        <v>12.485811577752553</v>
      </c>
      <c r="D33" s="351">
        <f t="shared" si="44"/>
        <v>79.366476022877251</v>
      </c>
      <c r="E33" s="350">
        <f t="shared" si="45"/>
        <v>59.533073929961091</v>
      </c>
      <c r="F33" s="352">
        <v>2620</v>
      </c>
      <c r="G33" s="353">
        <v>881</v>
      </c>
      <c r="H33" s="353">
        <v>281</v>
      </c>
      <c r="I33" s="353">
        <v>110</v>
      </c>
      <c r="J33" s="353">
        <v>1804</v>
      </c>
      <c r="K33" s="353">
        <v>459</v>
      </c>
      <c r="L33" s="353">
        <v>66</v>
      </c>
      <c r="M33" s="30">
        <v>0</v>
      </c>
      <c r="N33" s="353">
        <v>193</v>
      </c>
      <c r="O33" s="353">
        <v>135</v>
      </c>
      <c r="P33" s="353">
        <v>276</v>
      </c>
      <c r="Q33" s="353">
        <v>177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40">
        <v>0</v>
      </c>
      <c r="Z33" s="351">
        <f t="shared" si="46"/>
        <v>6.0938255682734157</v>
      </c>
      <c r="AA33" s="350">
        <f t="shared" si="47"/>
        <v>7.5104311543810853</v>
      </c>
      <c r="AB33" s="351">
        <f t="shared" si="48"/>
        <v>88.603332151719243</v>
      </c>
      <c r="AC33" s="350">
        <f t="shared" si="49"/>
        <v>61.503759398496236</v>
      </c>
      <c r="AD33" s="352">
        <v>6203</v>
      </c>
      <c r="AE33" s="353">
        <v>719</v>
      </c>
      <c r="AF33" s="353">
        <v>378</v>
      </c>
      <c r="AG33" s="353">
        <v>54</v>
      </c>
      <c r="AH33" s="353">
        <v>4999</v>
      </c>
      <c r="AI33" s="353">
        <v>409</v>
      </c>
      <c r="AJ33" s="353">
        <v>183</v>
      </c>
      <c r="AK33" s="30">
        <v>0</v>
      </c>
      <c r="AL33" s="353">
        <v>290</v>
      </c>
      <c r="AM33" s="353">
        <v>116</v>
      </c>
      <c r="AN33" s="353">
        <v>353</v>
      </c>
      <c r="AO33" s="353">
        <v>140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40">
        <v>0</v>
      </c>
      <c r="AX33" s="351">
        <f t="shared" si="50"/>
        <v>1.8407960199004976</v>
      </c>
      <c r="AY33" s="350">
        <f t="shared" si="51"/>
        <v>2.3477157360406093</v>
      </c>
      <c r="AZ33" s="351">
        <f t="shared" si="52"/>
        <v>88.487928843710293</v>
      </c>
      <c r="BA33" s="350">
        <f t="shared" si="53"/>
        <v>78.752436647173482</v>
      </c>
      <c r="BB33" s="354">
        <v>4020</v>
      </c>
      <c r="BC33" s="52">
        <v>1576</v>
      </c>
      <c r="BD33" s="52">
        <v>74</v>
      </c>
      <c r="BE33" s="52">
        <v>37</v>
      </c>
      <c r="BF33" s="52">
        <v>3482</v>
      </c>
      <c r="BG33" s="52">
        <v>1212</v>
      </c>
      <c r="BH33" s="52">
        <v>11</v>
      </c>
      <c r="BI33" s="30">
        <v>0</v>
      </c>
      <c r="BJ33" s="52">
        <v>266</v>
      </c>
      <c r="BK33" s="52">
        <v>221</v>
      </c>
      <c r="BL33" s="52">
        <v>187</v>
      </c>
      <c r="BM33" s="52">
        <v>106</v>
      </c>
      <c r="BN33" s="30">
        <v>0</v>
      </c>
      <c r="BO33" s="30">
        <v>0</v>
      </c>
      <c r="BP33" s="30">
        <v>0</v>
      </c>
      <c r="BQ33" s="30">
        <v>0</v>
      </c>
      <c r="BR33" s="30">
        <v>0</v>
      </c>
      <c r="BS33" s="30">
        <v>0</v>
      </c>
      <c r="BT33" s="30">
        <v>0</v>
      </c>
      <c r="BU33" s="40">
        <v>0</v>
      </c>
      <c r="BV33" s="355">
        <v>0</v>
      </c>
      <c r="BW33" s="356">
        <v>0</v>
      </c>
      <c r="BX33" s="355">
        <v>0</v>
      </c>
      <c r="BY33" s="356">
        <v>0</v>
      </c>
      <c r="BZ33" s="357">
        <v>0</v>
      </c>
      <c r="CA33" s="30">
        <v>0</v>
      </c>
      <c r="CB33" s="30">
        <v>0</v>
      </c>
      <c r="CC33" s="30">
        <v>0</v>
      </c>
      <c r="CD33" s="30">
        <v>0</v>
      </c>
      <c r="CE33" s="30">
        <v>0</v>
      </c>
      <c r="CF33" s="30">
        <v>0</v>
      </c>
      <c r="CG33" s="30">
        <v>0</v>
      </c>
      <c r="CH33" s="30">
        <v>0</v>
      </c>
      <c r="CI33" s="30">
        <v>0</v>
      </c>
      <c r="CJ33" s="30">
        <v>0</v>
      </c>
      <c r="CK33" s="30">
        <v>0</v>
      </c>
      <c r="CL33" s="30">
        <v>0</v>
      </c>
      <c r="CM33" s="30">
        <v>0</v>
      </c>
      <c r="CN33" s="30">
        <v>0</v>
      </c>
      <c r="CO33" s="30">
        <v>0</v>
      </c>
      <c r="CP33" s="30">
        <v>0</v>
      </c>
      <c r="CQ33" s="30">
        <v>0</v>
      </c>
      <c r="CR33" s="30">
        <v>0</v>
      </c>
      <c r="CS33" s="40">
        <v>0</v>
      </c>
      <c r="CT33" s="351">
        <f t="shared" si="54"/>
        <v>16.24703087885986</v>
      </c>
      <c r="CU33" s="350">
        <f t="shared" si="55"/>
        <v>14.509803921568629</v>
      </c>
      <c r="CV33" s="351">
        <f t="shared" si="56"/>
        <v>84.060777595709808</v>
      </c>
      <c r="CW33" s="350">
        <f t="shared" si="57"/>
        <v>60.73394495412844</v>
      </c>
      <c r="CX33" s="354">
        <v>8420</v>
      </c>
      <c r="CY33" s="52">
        <v>1275</v>
      </c>
      <c r="CZ33" s="52">
        <v>1368</v>
      </c>
      <c r="DA33" s="52">
        <v>185</v>
      </c>
      <c r="DB33" s="52">
        <v>5643</v>
      </c>
      <c r="DC33" s="52">
        <v>662</v>
      </c>
      <c r="DD33" s="52">
        <v>339</v>
      </c>
      <c r="DE33" s="30">
        <v>0</v>
      </c>
      <c r="DF33" s="52">
        <v>523</v>
      </c>
      <c r="DG33" s="52">
        <v>228</v>
      </c>
      <c r="DH33" s="52">
        <v>547</v>
      </c>
      <c r="DI33" s="52">
        <v>200</v>
      </c>
      <c r="DJ33" s="30">
        <v>0</v>
      </c>
      <c r="DK33" s="30">
        <v>0</v>
      </c>
      <c r="DL33" s="30">
        <v>0</v>
      </c>
      <c r="DM33" s="30">
        <v>0</v>
      </c>
      <c r="DN33" s="30">
        <v>0</v>
      </c>
      <c r="DO33" s="30">
        <v>0</v>
      </c>
      <c r="DP33" s="30">
        <v>0</v>
      </c>
      <c r="DQ33" s="40">
        <v>0</v>
      </c>
      <c r="DR33" s="351">
        <f t="shared" si="58"/>
        <v>11.806495263870096</v>
      </c>
      <c r="DS33" s="350">
        <f t="shared" si="59"/>
        <v>11.554921540656206</v>
      </c>
      <c r="DT33" s="351">
        <f t="shared" si="60"/>
        <v>94.496855345911939</v>
      </c>
      <c r="DU33" s="350">
        <f t="shared" si="61"/>
        <v>85.483870967741936</v>
      </c>
      <c r="DV33" s="354">
        <v>2956</v>
      </c>
      <c r="DW33" s="52">
        <v>701</v>
      </c>
      <c r="DX33" s="52">
        <v>349</v>
      </c>
      <c r="DY33" s="52">
        <v>81</v>
      </c>
      <c r="DZ33" s="52">
        <v>2404</v>
      </c>
      <c r="EA33" s="52">
        <v>530</v>
      </c>
      <c r="EB33" s="52">
        <v>63</v>
      </c>
      <c r="EC33" s="30">
        <v>0</v>
      </c>
      <c r="ED33" s="52">
        <v>36</v>
      </c>
      <c r="EE33" s="52">
        <v>32</v>
      </c>
      <c r="EF33" s="52">
        <v>104</v>
      </c>
      <c r="EG33" s="52">
        <v>58</v>
      </c>
      <c r="EH33" s="30">
        <v>0</v>
      </c>
      <c r="EI33" s="30">
        <v>0</v>
      </c>
      <c r="EJ33" s="30">
        <v>0</v>
      </c>
      <c r="EK33" s="30">
        <v>0</v>
      </c>
      <c r="EL33" s="30">
        <v>0</v>
      </c>
      <c r="EM33" s="30">
        <v>0</v>
      </c>
      <c r="EN33" s="30">
        <v>0</v>
      </c>
      <c r="EO33" s="40">
        <v>0</v>
      </c>
      <c r="EP33" s="351">
        <f t="shared" si="62"/>
        <v>9.0209790209790217</v>
      </c>
      <c r="EQ33" s="350">
        <f t="shared" si="63"/>
        <v>7.0974576271186445</v>
      </c>
      <c r="ER33" s="351">
        <f t="shared" si="64"/>
        <v>65.163297045101089</v>
      </c>
      <c r="ES33" s="350">
        <f t="shared" si="65"/>
        <v>56.328392246294193</v>
      </c>
      <c r="ET33" s="354">
        <v>1430</v>
      </c>
      <c r="EU33" s="52">
        <v>944</v>
      </c>
      <c r="EV33" s="52">
        <v>129</v>
      </c>
      <c r="EW33" s="52">
        <v>67</v>
      </c>
      <c r="EX33" s="52">
        <v>838</v>
      </c>
      <c r="EY33" s="52">
        <v>494</v>
      </c>
      <c r="EZ33" s="52">
        <v>15</v>
      </c>
      <c r="FA33" s="30">
        <v>0</v>
      </c>
      <c r="FB33" s="52">
        <v>209</v>
      </c>
      <c r="FC33" s="52">
        <v>194</v>
      </c>
      <c r="FD33" s="52">
        <v>239</v>
      </c>
      <c r="FE33" s="52">
        <v>189</v>
      </c>
      <c r="FF33" s="30">
        <v>0</v>
      </c>
      <c r="FG33" s="30">
        <v>0</v>
      </c>
      <c r="FH33" s="30">
        <v>0</v>
      </c>
      <c r="FI33" s="30">
        <v>0</v>
      </c>
      <c r="FJ33" s="30">
        <v>0</v>
      </c>
      <c r="FK33" s="30">
        <v>0</v>
      </c>
      <c r="FL33" s="30">
        <v>0</v>
      </c>
      <c r="FM33" s="40">
        <v>0</v>
      </c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59"/>
      <c r="GY33" s="59"/>
      <c r="GZ33" s="59"/>
      <c r="HA33" s="59"/>
      <c r="HB33" s="59"/>
      <c r="HC33" s="59"/>
      <c r="HD33" s="59"/>
      <c r="HE33" s="59"/>
      <c r="HF33" s="59"/>
      <c r="HG33" s="59"/>
      <c r="HH33" s="59"/>
      <c r="HI33" s="59"/>
      <c r="HJ33" s="59"/>
      <c r="HK33" s="59"/>
      <c r="HL33" s="59"/>
      <c r="HM33" s="59"/>
      <c r="HN33" s="59"/>
      <c r="HO33" s="59"/>
      <c r="HP33" s="59"/>
      <c r="HQ33" s="59"/>
      <c r="HR33" s="59"/>
      <c r="HS33" s="59"/>
      <c r="HT33" s="59"/>
      <c r="HU33" s="59"/>
      <c r="HV33" s="59"/>
      <c r="HW33" s="59"/>
      <c r="HX33" s="59"/>
      <c r="HY33" s="59"/>
      <c r="HZ33" s="59"/>
      <c r="IA33" s="59"/>
      <c r="IB33" s="59"/>
      <c r="IC33" s="59"/>
      <c r="ID33" s="59"/>
      <c r="IE33" s="59"/>
      <c r="IF33" s="59"/>
      <c r="IG33" s="59"/>
      <c r="IH33" s="59"/>
      <c r="II33" s="59"/>
      <c r="IJ33" s="59"/>
      <c r="IK33" s="59"/>
      <c r="IL33" s="59"/>
      <c r="IM33" s="59"/>
      <c r="IN33" s="59"/>
      <c r="IO33" s="59"/>
      <c r="IP33" s="59"/>
      <c r="IQ33" s="59"/>
      <c r="IR33" s="59"/>
      <c r="IS33" s="59"/>
      <c r="IT33" s="59"/>
      <c r="IU33" s="59"/>
      <c r="IV33" s="59"/>
      <c r="IW33" s="59"/>
      <c r="IX33" s="59"/>
      <c r="IY33" s="59"/>
      <c r="IZ33" s="59"/>
      <c r="JA33" s="59"/>
      <c r="JB33" s="59"/>
      <c r="JC33" s="59"/>
      <c r="JD33" s="59"/>
      <c r="JE33" s="59"/>
      <c r="JF33" s="59"/>
      <c r="JG33" s="59"/>
      <c r="JH33" s="59"/>
      <c r="JI33" s="59"/>
      <c r="JJ33" s="59"/>
      <c r="JK33" s="59"/>
      <c r="JL33" s="59"/>
      <c r="JM33" s="59"/>
      <c r="JN33" s="59"/>
      <c r="JO33" s="59"/>
      <c r="JP33" s="59"/>
      <c r="JQ33" s="59"/>
      <c r="JR33" s="59"/>
      <c r="JS33" s="59"/>
      <c r="JT33" s="59"/>
      <c r="JU33" s="59"/>
      <c r="JV33" s="59"/>
      <c r="JW33" s="59"/>
      <c r="JX33" s="59"/>
      <c r="JY33" s="59"/>
      <c r="JZ33" s="59"/>
      <c r="KA33" s="59"/>
      <c r="KB33" s="59"/>
      <c r="KC33" s="59"/>
      <c r="KD33" s="59"/>
      <c r="KE33" s="59"/>
      <c r="KF33" s="59"/>
      <c r="KG33" s="59"/>
      <c r="KH33" s="59"/>
      <c r="KI33" s="59"/>
      <c r="KJ33" s="59"/>
      <c r="KK33" s="59"/>
      <c r="KL33" s="59"/>
      <c r="KM33" s="59"/>
      <c r="KN33" s="59"/>
      <c r="KO33" s="59"/>
      <c r="KP33" s="59"/>
      <c r="KQ33" s="59"/>
      <c r="KR33" s="59"/>
      <c r="KS33" s="59"/>
      <c r="KT33" s="59"/>
      <c r="KU33" s="59"/>
      <c r="KV33" s="59"/>
      <c r="KW33" s="59"/>
      <c r="KX33" s="59"/>
      <c r="KY33" s="59"/>
      <c r="KZ33" s="59"/>
      <c r="LA33" s="59"/>
      <c r="LB33" s="59"/>
      <c r="LC33" s="59"/>
      <c r="LD33" s="59"/>
      <c r="LE33" s="59"/>
      <c r="LF33" s="59"/>
      <c r="LG33" s="59"/>
      <c r="LH33" s="59"/>
      <c r="LI33" s="59"/>
      <c r="LJ33" s="59"/>
      <c r="LK33" s="59"/>
      <c r="LL33" s="59"/>
      <c r="LM33" s="59"/>
      <c r="LN33" s="59"/>
      <c r="LO33" s="59"/>
      <c r="LP33" s="59"/>
      <c r="LQ33" s="59"/>
      <c r="LR33" s="59"/>
      <c r="LS33" s="59"/>
      <c r="LT33" s="59"/>
      <c r="LU33" s="59"/>
      <c r="LV33" s="59"/>
      <c r="LW33" s="59"/>
      <c r="LX33" s="59"/>
      <c r="LY33" s="59"/>
      <c r="LZ33" s="59"/>
      <c r="MA33" s="59"/>
      <c r="MB33" s="59"/>
      <c r="MC33" s="59"/>
      <c r="MD33" s="59"/>
      <c r="ME33" s="59"/>
      <c r="MF33" s="59"/>
      <c r="MG33" s="59"/>
      <c r="MH33" s="59"/>
      <c r="MI33" s="59"/>
      <c r="MJ33" s="59"/>
      <c r="MK33" s="59"/>
      <c r="ML33" s="59"/>
      <c r="MM33" s="59"/>
      <c r="MN33" s="59"/>
      <c r="MO33" s="59"/>
      <c r="MP33" s="59"/>
      <c r="MQ33" s="59"/>
      <c r="MR33" s="59"/>
      <c r="MS33" s="59"/>
      <c r="MT33" s="59"/>
      <c r="MU33" s="59"/>
      <c r="MV33" s="59"/>
      <c r="MW33" s="59"/>
      <c r="MX33" s="59"/>
      <c r="MY33" s="59"/>
      <c r="MZ33" s="59"/>
      <c r="NA33" s="59"/>
      <c r="NB33" s="59"/>
      <c r="NC33" s="59"/>
    </row>
    <row r="34" spans="1:367" s="1" customFormat="1" x14ac:dyDescent="0.3">
      <c r="A34" s="348" t="s">
        <v>17</v>
      </c>
      <c r="B34" s="349">
        <f t="shared" si="42"/>
        <v>11.690584529226461</v>
      </c>
      <c r="C34" s="350">
        <f t="shared" si="43"/>
        <v>13.605442176870749</v>
      </c>
      <c r="D34" s="351">
        <f t="shared" si="44"/>
        <v>75.26358475263585</v>
      </c>
      <c r="E34" s="350">
        <f t="shared" si="45"/>
        <v>52.868391451068618</v>
      </c>
      <c r="F34" s="352">
        <v>2857</v>
      </c>
      <c r="G34" s="353">
        <v>1029</v>
      </c>
      <c r="H34" s="353">
        <v>334</v>
      </c>
      <c r="I34" s="353">
        <v>140</v>
      </c>
      <c r="J34" s="353">
        <v>1856</v>
      </c>
      <c r="K34" s="353">
        <v>470</v>
      </c>
      <c r="L34" s="353">
        <v>57</v>
      </c>
      <c r="M34" s="30">
        <v>0</v>
      </c>
      <c r="N34" s="353">
        <v>337</v>
      </c>
      <c r="O34" s="353">
        <v>234</v>
      </c>
      <c r="P34" s="353">
        <v>273</v>
      </c>
      <c r="Q34" s="353">
        <v>185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40">
        <v>0</v>
      </c>
      <c r="Z34" s="351">
        <f t="shared" si="46"/>
        <v>5.4926560587515301</v>
      </c>
      <c r="AA34" s="350">
        <f t="shared" si="47"/>
        <v>7.1271929824561404</v>
      </c>
      <c r="AB34" s="351">
        <f t="shared" si="48"/>
        <v>89.701492537313428</v>
      </c>
      <c r="AC34" s="350">
        <f t="shared" si="49"/>
        <v>63.754427390791022</v>
      </c>
      <c r="AD34" s="352">
        <v>6536</v>
      </c>
      <c r="AE34" s="353">
        <v>912</v>
      </c>
      <c r="AF34" s="353">
        <v>359</v>
      </c>
      <c r="AG34" s="353">
        <v>65</v>
      </c>
      <c r="AH34" s="353">
        <v>5409</v>
      </c>
      <c r="AI34" s="353">
        <v>540</v>
      </c>
      <c r="AJ34" s="353">
        <v>147</v>
      </c>
      <c r="AK34" s="30">
        <v>0</v>
      </c>
      <c r="AL34" s="353">
        <v>286</v>
      </c>
      <c r="AM34" s="353">
        <v>158</v>
      </c>
      <c r="AN34" s="353">
        <v>335</v>
      </c>
      <c r="AO34" s="353">
        <v>149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40">
        <v>0</v>
      </c>
      <c r="AX34" s="351">
        <f t="shared" si="50"/>
        <v>1.7347956131605182</v>
      </c>
      <c r="AY34" s="350">
        <f t="shared" si="51"/>
        <v>1.7578125</v>
      </c>
      <c r="AZ34" s="351">
        <f t="shared" si="52"/>
        <v>86.438607208307886</v>
      </c>
      <c r="BA34" s="350">
        <f t="shared" si="53"/>
        <v>75.546719681908542</v>
      </c>
      <c r="BB34" s="354">
        <v>5015</v>
      </c>
      <c r="BC34" s="52">
        <v>2048</v>
      </c>
      <c r="BD34" s="52">
        <v>87</v>
      </c>
      <c r="BE34" s="52">
        <v>36</v>
      </c>
      <c r="BF34" s="52">
        <v>4245</v>
      </c>
      <c r="BG34" s="52">
        <v>1520</v>
      </c>
      <c r="BH34" s="52">
        <v>17</v>
      </c>
      <c r="BI34" s="30">
        <v>0</v>
      </c>
      <c r="BJ34" s="52">
        <v>286</v>
      </c>
      <c r="BK34" s="52">
        <v>242</v>
      </c>
      <c r="BL34" s="52">
        <v>380</v>
      </c>
      <c r="BM34" s="52">
        <v>250</v>
      </c>
      <c r="BN34" s="30">
        <v>0</v>
      </c>
      <c r="BO34" s="30">
        <v>0</v>
      </c>
      <c r="BP34" s="30">
        <v>0</v>
      </c>
      <c r="BQ34" s="30">
        <v>0</v>
      </c>
      <c r="BR34" s="30">
        <v>0</v>
      </c>
      <c r="BS34" s="30">
        <v>0</v>
      </c>
      <c r="BT34" s="30">
        <v>0</v>
      </c>
      <c r="BU34" s="40">
        <v>0</v>
      </c>
      <c r="BV34" s="355">
        <v>0</v>
      </c>
      <c r="BW34" s="356">
        <v>0</v>
      </c>
      <c r="BX34" s="355">
        <v>0</v>
      </c>
      <c r="BY34" s="356">
        <v>0</v>
      </c>
      <c r="BZ34" s="357">
        <v>0</v>
      </c>
      <c r="CA34" s="30">
        <v>0</v>
      </c>
      <c r="CB34" s="30">
        <v>0</v>
      </c>
      <c r="CC34" s="30">
        <v>0</v>
      </c>
      <c r="CD34" s="30">
        <v>0</v>
      </c>
      <c r="CE34" s="30">
        <v>0</v>
      </c>
      <c r="CF34" s="30">
        <v>0</v>
      </c>
      <c r="CG34" s="30">
        <v>0</v>
      </c>
      <c r="CH34" s="30">
        <v>0</v>
      </c>
      <c r="CI34" s="30">
        <v>0</v>
      </c>
      <c r="CJ34" s="30">
        <v>0</v>
      </c>
      <c r="CK34" s="30">
        <v>0</v>
      </c>
      <c r="CL34" s="30">
        <v>0</v>
      </c>
      <c r="CM34" s="30">
        <v>0</v>
      </c>
      <c r="CN34" s="30">
        <v>0</v>
      </c>
      <c r="CO34" s="30">
        <v>0</v>
      </c>
      <c r="CP34" s="30">
        <v>0</v>
      </c>
      <c r="CQ34" s="30">
        <v>0</v>
      </c>
      <c r="CR34" s="30">
        <v>0</v>
      </c>
      <c r="CS34" s="40">
        <v>0</v>
      </c>
      <c r="CT34" s="351">
        <f t="shared" si="54"/>
        <v>14.336839822145103</v>
      </c>
      <c r="CU34" s="350">
        <f t="shared" si="55"/>
        <v>11.473272490221643</v>
      </c>
      <c r="CV34" s="351">
        <f t="shared" si="56"/>
        <v>83.739731386099876</v>
      </c>
      <c r="CW34" s="350">
        <f t="shared" si="57"/>
        <v>59.941089837997055</v>
      </c>
      <c r="CX34" s="354">
        <v>9221</v>
      </c>
      <c r="CY34" s="52">
        <v>1534</v>
      </c>
      <c r="CZ34" s="52">
        <v>1322</v>
      </c>
      <c r="DA34" s="52">
        <v>176</v>
      </c>
      <c r="DB34" s="52">
        <v>6422</v>
      </c>
      <c r="DC34" s="52">
        <v>814</v>
      </c>
      <c r="DD34" s="52">
        <v>230</v>
      </c>
      <c r="DE34" s="30">
        <v>0</v>
      </c>
      <c r="DF34" s="52">
        <v>660</v>
      </c>
      <c r="DG34" s="52">
        <v>297</v>
      </c>
      <c r="DH34" s="52">
        <v>587</v>
      </c>
      <c r="DI34" s="52">
        <v>247</v>
      </c>
      <c r="DJ34" s="30">
        <v>0</v>
      </c>
      <c r="DK34" s="30">
        <v>0</v>
      </c>
      <c r="DL34" s="30">
        <v>0</v>
      </c>
      <c r="DM34" s="30">
        <v>0</v>
      </c>
      <c r="DN34" s="30">
        <v>0</v>
      </c>
      <c r="DO34" s="30">
        <v>0</v>
      </c>
      <c r="DP34" s="30">
        <v>0</v>
      </c>
      <c r="DQ34" s="40">
        <v>0</v>
      </c>
      <c r="DR34" s="351">
        <f t="shared" si="58"/>
        <v>10.315374507227332</v>
      </c>
      <c r="DS34" s="350">
        <f t="shared" si="59"/>
        <v>9.0133982947624833</v>
      </c>
      <c r="DT34" s="351">
        <f t="shared" si="60"/>
        <v>95.965951147298298</v>
      </c>
      <c r="DU34" s="350">
        <f t="shared" si="61"/>
        <v>89.558232931726906</v>
      </c>
      <c r="DV34" s="354">
        <v>3044</v>
      </c>
      <c r="DW34" s="52">
        <v>821</v>
      </c>
      <c r="DX34" s="52">
        <v>314</v>
      </c>
      <c r="DY34" s="52">
        <v>74</v>
      </c>
      <c r="DZ34" s="52">
        <v>2593</v>
      </c>
      <c r="EA34" s="52">
        <v>669</v>
      </c>
      <c r="EB34" s="52">
        <v>28</v>
      </c>
      <c r="EC34" s="30">
        <v>0</v>
      </c>
      <c r="ED34" s="52">
        <v>60</v>
      </c>
      <c r="EE34" s="52">
        <v>46</v>
      </c>
      <c r="EF34" s="52">
        <v>49</v>
      </c>
      <c r="EG34" s="52">
        <v>32</v>
      </c>
      <c r="EH34" s="30">
        <v>0</v>
      </c>
      <c r="EI34" s="30">
        <v>0</v>
      </c>
      <c r="EJ34" s="30">
        <v>0</v>
      </c>
      <c r="EK34" s="30">
        <v>0</v>
      </c>
      <c r="EL34" s="30">
        <v>0</v>
      </c>
      <c r="EM34" s="30">
        <v>0</v>
      </c>
      <c r="EN34" s="30">
        <v>0</v>
      </c>
      <c r="EO34" s="40">
        <v>0</v>
      </c>
      <c r="EP34" s="351">
        <f t="shared" si="62"/>
        <v>5.3949903660886322</v>
      </c>
      <c r="EQ34" s="350">
        <f t="shared" si="63"/>
        <v>5.1181102362204722</v>
      </c>
      <c r="ER34" s="351">
        <f t="shared" si="64"/>
        <v>61.485557083906464</v>
      </c>
      <c r="ES34" s="350">
        <f t="shared" si="65"/>
        <v>52.800829875518673</v>
      </c>
      <c r="ET34" s="354">
        <v>1557</v>
      </c>
      <c r="EU34" s="52">
        <v>1016</v>
      </c>
      <c r="EV34" s="52">
        <v>84</v>
      </c>
      <c r="EW34" s="52">
        <v>52</v>
      </c>
      <c r="EX34" s="52">
        <v>894</v>
      </c>
      <c r="EY34" s="52">
        <v>509</v>
      </c>
      <c r="EZ34" s="52">
        <v>19</v>
      </c>
      <c r="FA34" s="30">
        <v>0</v>
      </c>
      <c r="FB34" s="52">
        <v>226</v>
      </c>
      <c r="FC34" s="52">
        <v>187</v>
      </c>
      <c r="FD34" s="52">
        <v>334</v>
      </c>
      <c r="FE34" s="52">
        <v>268</v>
      </c>
      <c r="FF34" s="30">
        <v>0</v>
      </c>
      <c r="FG34" s="30">
        <v>0</v>
      </c>
      <c r="FH34" s="30">
        <v>0</v>
      </c>
      <c r="FI34" s="30">
        <v>0</v>
      </c>
      <c r="FJ34" s="30">
        <v>0</v>
      </c>
      <c r="FK34" s="30">
        <v>0</v>
      </c>
      <c r="FL34" s="30">
        <v>0</v>
      </c>
      <c r="FM34" s="40">
        <v>0</v>
      </c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59"/>
      <c r="GY34" s="59"/>
      <c r="GZ34" s="59"/>
      <c r="HA34" s="59"/>
      <c r="HB34" s="59"/>
      <c r="HC34" s="59"/>
      <c r="HD34" s="59"/>
      <c r="HE34" s="59"/>
      <c r="HF34" s="59"/>
      <c r="HG34" s="59"/>
      <c r="HH34" s="59"/>
      <c r="HI34" s="59"/>
      <c r="HJ34" s="59"/>
      <c r="HK34" s="59"/>
      <c r="HL34" s="59"/>
      <c r="HM34" s="59"/>
      <c r="HN34" s="59"/>
      <c r="HO34" s="59"/>
      <c r="HP34" s="59"/>
      <c r="HQ34" s="59"/>
      <c r="HR34" s="59"/>
      <c r="HS34" s="59"/>
      <c r="HT34" s="59"/>
      <c r="HU34" s="59"/>
      <c r="HV34" s="59"/>
      <c r="HW34" s="59"/>
      <c r="HX34" s="59"/>
      <c r="HY34" s="59"/>
      <c r="HZ34" s="59"/>
      <c r="IA34" s="59"/>
      <c r="IB34" s="59"/>
      <c r="IC34" s="59"/>
      <c r="ID34" s="59"/>
      <c r="IE34" s="59"/>
      <c r="IF34" s="59"/>
      <c r="IG34" s="59"/>
      <c r="IH34" s="59"/>
      <c r="II34" s="59"/>
      <c r="IJ34" s="59"/>
      <c r="IK34" s="59"/>
      <c r="IL34" s="59"/>
      <c r="IM34" s="59"/>
      <c r="IN34" s="59"/>
      <c r="IO34" s="59"/>
      <c r="IP34" s="59"/>
      <c r="IQ34" s="59"/>
      <c r="IR34" s="59"/>
      <c r="IS34" s="59"/>
      <c r="IT34" s="59"/>
      <c r="IU34" s="59"/>
      <c r="IV34" s="59"/>
      <c r="IW34" s="59"/>
      <c r="IX34" s="59"/>
      <c r="IY34" s="59"/>
      <c r="IZ34" s="59"/>
      <c r="JA34" s="59"/>
      <c r="JB34" s="59"/>
      <c r="JC34" s="59"/>
      <c r="JD34" s="59"/>
      <c r="JE34" s="59"/>
      <c r="JF34" s="59"/>
      <c r="JG34" s="59"/>
      <c r="JH34" s="59"/>
      <c r="JI34" s="59"/>
      <c r="JJ34" s="59"/>
      <c r="JK34" s="59"/>
      <c r="JL34" s="59"/>
      <c r="JM34" s="59"/>
      <c r="JN34" s="59"/>
      <c r="JO34" s="59"/>
      <c r="JP34" s="59"/>
      <c r="JQ34" s="59"/>
      <c r="JR34" s="59"/>
      <c r="JS34" s="59"/>
      <c r="JT34" s="59"/>
      <c r="JU34" s="59"/>
      <c r="JV34" s="59"/>
      <c r="JW34" s="59"/>
      <c r="JX34" s="59"/>
      <c r="JY34" s="59"/>
      <c r="JZ34" s="59"/>
      <c r="KA34" s="59"/>
      <c r="KB34" s="59"/>
      <c r="KC34" s="59"/>
      <c r="KD34" s="59"/>
      <c r="KE34" s="59"/>
      <c r="KF34" s="59"/>
      <c r="KG34" s="59"/>
      <c r="KH34" s="59"/>
      <c r="KI34" s="59"/>
      <c r="KJ34" s="59"/>
      <c r="KK34" s="59"/>
      <c r="KL34" s="59"/>
      <c r="KM34" s="59"/>
      <c r="KN34" s="59"/>
      <c r="KO34" s="59"/>
      <c r="KP34" s="59"/>
      <c r="KQ34" s="59"/>
      <c r="KR34" s="59"/>
      <c r="KS34" s="59"/>
      <c r="KT34" s="59"/>
      <c r="KU34" s="59"/>
      <c r="KV34" s="59"/>
      <c r="KW34" s="59"/>
      <c r="KX34" s="59"/>
      <c r="KY34" s="59"/>
      <c r="KZ34" s="59"/>
      <c r="LA34" s="59"/>
      <c r="LB34" s="59"/>
      <c r="LC34" s="59"/>
      <c r="LD34" s="59"/>
      <c r="LE34" s="59"/>
      <c r="LF34" s="59"/>
      <c r="LG34" s="59"/>
      <c r="LH34" s="59"/>
      <c r="LI34" s="59"/>
      <c r="LJ34" s="59"/>
      <c r="LK34" s="59"/>
      <c r="LL34" s="59"/>
      <c r="LM34" s="59"/>
      <c r="LN34" s="59"/>
      <c r="LO34" s="59"/>
      <c r="LP34" s="59"/>
      <c r="LQ34" s="59"/>
      <c r="LR34" s="59"/>
      <c r="LS34" s="59"/>
      <c r="LT34" s="59"/>
      <c r="LU34" s="59"/>
      <c r="LV34" s="59"/>
      <c r="LW34" s="59"/>
      <c r="LX34" s="59"/>
      <c r="LY34" s="59"/>
      <c r="LZ34" s="59"/>
      <c r="MA34" s="59"/>
      <c r="MB34" s="59"/>
      <c r="MC34" s="59"/>
      <c r="MD34" s="59"/>
      <c r="ME34" s="59"/>
      <c r="MF34" s="59"/>
      <c r="MG34" s="59"/>
      <c r="MH34" s="59"/>
      <c r="MI34" s="59"/>
      <c r="MJ34" s="59"/>
      <c r="MK34" s="59"/>
      <c r="ML34" s="59"/>
      <c r="MM34" s="59"/>
      <c r="MN34" s="59"/>
      <c r="MO34" s="59"/>
      <c r="MP34" s="59"/>
      <c r="MQ34" s="59"/>
      <c r="MR34" s="59"/>
      <c r="MS34" s="59"/>
      <c r="MT34" s="59"/>
      <c r="MU34" s="59"/>
      <c r="MV34" s="59"/>
      <c r="MW34" s="59"/>
      <c r="MX34" s="59"/>
      <c r="MY34" s="59"/>
      <c r="MZ34" s="59"/>
      <c r="NA34" s="59"/>
      <c r="NB34" s="59"/>
      <c r="NC34" s="59"/>
    </row>
    <row r="35" spans="1:367" s="1" customFormat="1" x14ac:dyDescent="0.3">
      <c r="A35" s="348" t="s">
        <v>18</v>
      </c>
      <c r="B35" s="349">
        <f t="shared" si="42"/>
        <v>13.672828740844087</v>
      </c>
      <c r="C35" s="350">
        <f t="shared" si="43"/>
        <v>16.433239962651726</v>
      </c>
      <c r="D35" s="351">
        <f t="shared" si="44"/>
        <v>74.169741697416967</v>
      </c>
      <c r="E35" s="350">
        <f t="shared" si="45"/>
        <v>54.30167597765363</v>
      </c>
      <c r="F35" s="359">
        <v>2867</v>
      </c>
      <c r="G35" s="360">
        <v>1071</v>
      </c>
      <c r="H35" s="360">
        <v>392</v>
      </c>
      <c r="I35" s="360">
        <v>176</v>
      </c>
      <c r="J35" s="360">
        <v>1809</v>
      </c>
      <c r="K35" s="360">
        <v>486</v>
      </c>
      <c r="L35" s="360">
        <v>36</v>
      </c>
      <c r="M35" s="30">
        <v>0</v>
      </c>
      <c r="N35" s="360">
        <v>353</v>
      </c>
      <c r="O35" s="360">
        <v>236</v>
      </c>
      <c r="P35" s="360">
        <v>277</v>
      </c>
      <c r="Q35" s="360">
        <v>173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40">
        <v>0</v>
      </c>
      <c r="Z35" s="351">
        <f t="shared" si="46"/>
        <v>5.5288461538461533</v>
      </c>
      <c r="AA35" s="350">
        <f t="shared" si="47"/>
        <v>6.0878243512974048</v>
      </c>
      <c r="AB35" s="351">
        <f t="shared" si="48"/>
        <v>87.698284234380054</v>
      </c>
      <c r="AC35" s="350">
        <f t="shared" si="49"/>
        <v>66.524973432518593</v>
      </c>
      <c r="AD35" s="359">
        <v>6656</v>
      </c>
      <c r="AE35" s="360">
        <v>1002</v>
      </c>
      <c r="AF35" s="360">
        <v>368</v>
      </c>
      <c r="AG35" s="360">
        <v>61</v>
      </c>
      <c r="AH35" s="360">
        <v>5418</v>
      </c>
      <c r="AI35" s="360">
        <v>626</v>
      </c>
      <c r="AJ35" s="360">
        <v>110</v>
      </c>
      <c r="AK35" s="30">
        <v>0</v>
      </c>
      <c r="AL35" s="360">
        <v>455</v>
      </c>
      <c r="AM35" s="360">
        <v>192</v>
      </c>
      <c r="AN35" s="360">
        <v>305</v>
      </c>
      <c r="AO35" s="360">
        <v>123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40">
        <v>0</v>
      </c>
      <c r="AX35" s="351">
        <f t="shared" si="50"/>
        <v>2.363308632084919</v>
      </c>
      <c r="AY35" s="350">
        <f t="shared" si="51"/>
        <v>2.7660571964369431</v>
      </c>
      <c r="AZ35" s="351">
        <f t="shared" si="52"/>
        <v>84.110996916752313</v>
      </c>
      <c r="BA35" s="350">
        <f t="shared" si="53"/>
        <v>72.902603664416588</v>
      </c>
      <c r="BB35" s="354">
        <v>4993</v>
      </c>
      <c r="BC35" s="52">
        <v>2133</v>
      </c>
      <c r="BD35" s="52">
        <v>118</v>
      </c>
      <c r="BE35" s="52">
        <v>59</v>
      </c>
      <c r="BF35" s="52">
        <v>4092</v>
      </c>
      <c r="BG35" s="52">
        <v>1512</v>
      </c>
      <c r="BH35" s="52">
        <v>10</v>
      </c>
      <c r="BI35" s="30">
        <v>0</v>
      </c>
      <c r="BJ35" s="52">
        <v>383</v>
      </c>
      <c r="BK35" s="52">
        <v>308</v>
      </c>
      <c r="BL35" s="52">
        <v>390</v>
      </c>
      <c r="BM35" s="52">
        <v>254</v>
      </c>
      <c r="BN35" s="30">
        <v>0</v>
      </c>
      <c r="BO35" s="30">
        <v>0</v>
      </c>
      <c r="BP35" s="30">
        <v>0</v>
      </c>
      <c r="BQ35" s="30">
        <v>0</v>
      </c>
      <c r="BR35" s="30">
        <v>0</v>
      </c>
      <c r="BS35" s="30">
        <v>0</v>
      </c>
      <c r="BT35" s="30">
        <v>0</v>
      </c>
      <c r="BU35" s="40">
        <v>0</v>
      </c>
      <c r="BV35" s="355">
        <v>0</v>
      </c>
      <c r="BW35" s="356">
        <v>0</v>
      </c>
      <c r="BX35" s="355">
        <v>0</v>
      </c>
      <c r="BY35" s="356">
        <v>0</v>
      </c>
      <c r="BZ35" s="357">
        <v>0</v>
      </c>
      <c r="CA35" s="30">
        <v>0</v>
      </c>
      <c r="CB35" s="30">
        <v>0</v>
      </c>
      <c r="CC35" s="30">
        <v>0</v>
      </c>
      <c r="CD35" s="30">
        <v>0</v>
      </c>
      <c r="CE35" s="30">
        <v>0</v>
      </c>
      <c r="CF35" s="30">
        <v>0</v>
      </c>
      <c r="CG35" s="30">
        <v>0</v>
      </c>
      <c r="CH35" s="30">
        <v>0</v>
      </c>
      <c r="CI35" s="30">
        <v>0</v>
      </c>
      <c r="CJ35" s="30">
        <v>0</v>
      </c>
      <c r="CK35" s="30">
        <v>0</v>
      </c>
      <c r="CL35" s="30">
        <v>0</v>
      </c>
      <c r="CM35" s="30">
        <v>0</v>
      </c>
      <c r="CN35" s="30">
        <v>0</v>
      </c>
      <c r="CO35" s="30">
        <v>0</v>
      </c>
      <c r="CP35" s="30">
        <v>0</v>
      </c>
      <c r="CQ35" s="30">
        <v>0</v>
      </c>
      <c r="CR35" s="30">
        <v>0</v>
      </c>
      <c r="CS35" s="40">
        <v>0</v>
      </c>
      <c r="CT35" s="351">
        <f t="shared" si="54"/>
        <v>15.594618481783366</v>
      </c>
      <c r="CU35" s="350">
        <f t="shared" si="55"/>
        <v>14.673599075678798</v>
      </c>
      <c r="CV35" s="351">
        <f t="shared" si="56"/>
        <v>84.251311397234147</v>
      </c>
      <c r="CW35" s="350">
        <f t="shared" si="57"/>
        <v>59.851049424509142</v>
      </c>
      <c r="CX35" s="354">
        <v>10183</v>
      </c>
      <c r="CY35" s="52">
        <v>1731</v>
      </c>
      <c r="CZ35" s="52">
        <v>1588</v>
      </c>
      <c r="DA35" s="52">
        <v>254</v>
      </c>
      <c r="DB35" s="52">
        <v>7067</v>
      </c>
      <c r="DC35" s="52">
        <v>884</v>
      </c>
      <c r="DD35" s="52">
        <v>207</v>
      </c>
      <c r="DE35" s="30">
        <v>0</v>
      </c>
      <c r="DF35" s="52">
        <v>689</v>
      </c>
      <c r="DG35" s="52">
        <v>337</v>
      </c>
      <c r="DH35" s="52">
        <v>632</v>
      </c>
      <c r="DI35" s="52">
        <v>256</v>
      </c>
      <c r="DJ35" s="30">
        <v>0</v>
      </c>
      <c r="DK35" s="30">
        <v>0</v>
      </c>
      <c r="DL35" s="30">
        <v>0</v>
      </c>
      <c r="DM35" s="30">
        <v>0</v>
      </c>
      <c r="DN35" s="30">
        <v>0</v>
      </c>
      <c r="DO35" s="30">
        <v>0</v>
      </c>
      <c r="DP35" s="30">
        <v>0</v>
      </c>
      <c r="DQ35" s="40">
        <v>0</v>
      </c>
      <c r="DR35" s="351">
        <f t="shared" si="58"/>
        <v>12.733856366928183</v>
      </c>
      <c r="DS35" s="350">
        <f t="shared" si="59"/>
        <v>12.362301101591187</v>
      </c>
      <c r="DT35" s="351">
        <f t="shared" si="60"/>
        <v>95.324123273113699</v>
      </c>
      <c r="DU35" s="350">
        <f t="shared" si="61"/>
        <v>87.569832402234638</v>
      </c>
      <c r="DV35" s="354">
        <v>3314</v>
      </c>
      <c r="DW35" s="52">
        <v>817</v>
      </c>
      <c r="DX35" s="52">
        <v>422</v>
      </c>
      <c r="DY35" s="52">
        <v>101</v>
      </c>
      <c r="DZ35" s="52">
        <v>2691</v>
      </c>
      <c r="EA35" s="52">
        <v>627</v>
      </c>
      <c r="EB35" s="52">
        <v>69</v>
      </c>
      <c r="EC35" s="30">
        <v>0</v>
      </c>
      <c r="ED35" s="52">
        <v>79</v>
      </c>
      <c r="EE35" s="52">
        <v>63</v>
      </c>
      <c r="EF35" s="52">
        <v>53</v>
      </c>
      <c r="EG35" s="52">
        <v>26</v>
      </c>
      <c r="EH35" s="30">
        <v>0</v>
      </c>
      <c r="EI35" s="30">
        <v>0</v>
      </c>
      <c r="EJ35" s="30">
        <v>0</v>
      </c>
      <c r="EK35" s="30">
        <v>0</v>
      </c>
      <c r="EL35" s="30">
        <v>0</v>
      </c>
      <c r="EM35" s="30">
        <v>0</v>
      </c>
      <c r="EN35" s="30">
        <v>0</v>
      </c>
      <c r="EO35" s="40">
        <v>0</v>
      </c>
      <c r="EP35" s="351">
        <f t="shared" si="62"/>
        <v>7.0351758793969852</v>
      </c>
      <c r="EQ35" s="350">
        <f t="shared" si="63"/>
        <v>5.4924242424242422</v>
      </c>
      <c r="ER35" s="351">
        <f t="shared" si="64"/>
        <v>61.986301369863014</v>
      </c>
      <c r="ES35" s="350">
        <f t="shared" si="65"/>
        <v>56.112224448897798</v>
      </c>
      <c r="ET35" s="354">
        <v>1592</v>
      </c>
      <c r="EU35" s="52">
        <v>1056</v>
      </c>
      <c r="EV35" s="52">
        <v>112</v>
      </c>
      <c r="EW35" s="52">
        <v>58</v>
      </c>
      <c r="EX35" s="52">
        <v>905</v>
      </c>
      <c r="EY35" s="52">
        <v>560</v>
      </c>
      <c r="EZ35" s="52">
        <v>20</v>
      </c>
      <c r="FA35" s="30">
        <v>0</v>
      </c>
      <c r="FB35" s="52">
        <v>255</v>
      </c>
      <c r="FC35" s="52">
        <v>209</v>
      </c>
      <c r="FD35" s="52">
        <v>300</v>
      </c>
      <c r="FE35" s="52">
        <v>229</v>
      </c>
      <c r="FF35" s="30">
        <v>0</v>
      </c>
      <c r="FG35" s="30">
        <v>0</v>
      </c>
      <c r="FH35" s="30">
        <v>0</v>
      </c>
      <c r="FI35" s="30">
        <v>0</v>
      </c>
      <c r="FJ35" s="30">
        <v>0</v>
      </c>
      <c r="FK35" s="30">
        <v>0</v>
      </c>
      <c r="FL35" s="30">
        <v>0</v>
      </c>
      <c r="FM35" s="40">
        <v>0</v>
      </c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59"/>
      <c r="GY35" s="59"/>
      <c r="GZ35" s="59"/>
      <c r="HA35" s="59"/>
      <c r="HB35" s="59"/>
      <c r="HC35" s="59"/>
      <c r="HD35" s="59"/>
      <c r="HE35" s="59"/>
      <c r="HF35" s="59"/>
      <c r="HG35" s="59"/>
      <c r="HH35" s="59"/>
      <c r="HI35" s="59"/>
      <c r="HJ35" s="59"/>
      <c r="HK35" s="59"/>
      <c r="HL35" s="59"/>
      <c r="HM35" s="59"/>
      <c r="HN35" s="59"/>
      <c r="HO35" s="59"/>
      <c r="HP35" s="59"/>
      <c r="HQ35" s="59"/>
      <c r="HR35" s="59"/>
      <c r="HS35" s="59"/>
      <c r="HT35" s="59"/>
      <c r="HU35" s="59"/>
      <c r="HV35" s="59"/>
      <c r="HW35" s="59"/>
      <c r="HX35" s="59"/>
      <c r="HY35" s="59"/>
      <c r="HZ35" s="59"/>
      <c r="IA35" s="59"/>
      <c r="IB35" s="59"/>
      <c r="IC35" s="59"/>
      <c r="ID35" s="59"/>
      <c r="IE35" s="59"/>
      <c r="IF35" s="59"/>
      <c r="IG35" s="59"/>
      <c r="IH35" s="59"/>
      <c r="II35" s="59"/>
      <c r="IJ35" s="59"/>
      <c r="IK35" s="59"/>
      <c r="IL35" s="59"/>
      <c r="IM35" s="59"/>
      <c r="IN35" s="59"/>
      <c r="IO35" s="59"/>
      <c r="IP35" s="59"/>
      <c r="IQ35" s="59"/>
      <c r="IR35" s="59"/>
      <c r="IS35" s="59"/>
      <c r="IT35" s="59"/>
      <c r="IU35" s="59"/>
      <c r="IV35" s="59"/>
      <c r="IW35" s="59"/>
      <c r="IX35" s="59"/>
      <c r="IY35" s="59"/>
      <c r="IZ35" s="59"/>
      <c r="JA35" s="59"/>
      <c r="JB35" s="59"/>
      <c r="JC35" s="59"/>
      <c r="JD35" s="59"/>
      <c r="JE35" s="59"/>
      <c r="JF35" s="59"/>
      <c r="JG35" s="59"/>
      <c r="JH35" s="59"/>
      <c r="JI35" s="59"/>
      <c r="JJ35" s="59"/>
      <c r="JK35" s="59"/>
      <c r="JL35" s="59"/>
      <c r="JM35" s="59"/>
      <c r="JN35" s="59"/>
      <c r="JO35" s="59"/>
      <c r="JP35" s="59"/>
      <c r="JQ35" s="59"/>
      <c r="JR35" s="59"/>
      <c r="JS35" s="59"/>
      <c r="JT35" s="59"/>
      <c r="JU35" s="59"/>
      <c r="JV35" s="59"/>
      <c r="JW35" s="59"/>
      <c r="JX35" s="59"/>
      <c r="JY35" s="59"/>
      <c r="JZ35" s="59"/>
      <c r="KA35" s="59"/>
      <c r="KB35" s="59"/>
      <c r="KC35" s="59"/>
      <c r="KD35" s="59"/>
      <c r="KE35" s="59"/>
      <c r="KF35" s="59"/>
      <c r="KG35" s="59"/>
      <c r="KH35" s="59"/>
      <c r="KI35" s="59"/>
      <c r="KJ35" s="59"/>
      <c r="KK35" s="59"/>
      <c r="KL35" s="59"/>
      <c r="KM35" s="59"/>
      <c r="KN35" s="59"/>
      <c r="KO35" s="59"/>
      <c r="KP35" s="59"/>
      <c r="KQ35" s="59"/>
      <c r="KR35" s="59"/>
      <c r="KS35" s="59"/>
      <c r="KT35" s="59"/>
      <c r="KU35" s="59"/>
      <c r="KV35" s="59"/>
      <c r="KW35" s="59"/>
      <c r="KX35" s="59"/>
      <c r="KY35" s="59"/>
      <c r="KZ35" s="59"/>
      <c r="LA35" s="59"/>
      <c r="LB35" s="59"/>
      <c r="LC35" s="59"/>
      <c r="LD35" s="59"/>
      <c r="LE35" s="59"/>
      <c r="LF35" s="59"/>
      <c r="LG35" s="59"/>
      <c r="LH35" s="59"/>
      <c r="LI35" s="59"/>
      <c r="LJ35" s="59"/>
      <c r="LK35" s="59"/>
      <c r="LL35" s="59"/>
      <c r="LM35" s="59"/>
      <c r="LN35" s="59"/>
      <c r="LO35" s="59"/>
      <c r="LP35" s="59"/>
      <c r="LQ35" s="59"/>
      <c r="LR35" s="59"/>
      <c r="LS35" s="59"/>
      <c r="LT35" s="59"/>
      <c r="LU35" s="59"/>
      <c r="LV35" s="59"/>
      <c r="LW35" s="59"/>
      <c r="LX35" s="59"/>
      <c r="LY35" s="59"/>
      <c r="LZ35" s="59"/>
      <c r="MA35" s="59"/>
      <c r="MB35" s="59"/>
      <c r="MC35" s="59"/>
      <c r="MD35" s="59"/>
      <c r="ME35" s="59"/>
      <c r="MF35" s="59"/>
      <c r="MG35" s="59"/>
      <c r="MH35" s="59"/>
      <c r="MI35" s="59"/>
      <c r="MJ35" s="59"/>
      <c r="MK35" s="59"/>
      <c r="ML35" s="59"/>
      <c r="MM35" s="59"/>
      <c r="MN35" s="59"/>
      <c r="MO35" s="59"/>
      <c r="MP35" s="59"/>
      <c r="MQ35" s="59"/>
      <c r="MR35" s="59"/>
      <c r="MS35" s="59"/>
      <c r="MT35" s="59"/>
      <c r="MU35" s="59"/>
      <c r="MV35" s="59"/>
      <c r="MW35" s="59"/>
      <c r="MX35" s="59"/>
      <c r="MY35" s="59"/>
      <c r="MZ35" s="59"/>
      <c r="NA35" s="59"/>
      <c r="NB35" s="59"/>
      <c r="NC35" s="59"/>
    </row>
    <row r="36" spans="1:367" s="1" customFormat="1" x14ac:dyDescent="0.3">
      <c r="A36" s="348" t="s">
        <v>19</v>
      </c>
      <c r="B36" s="349">
        <f t="shared" si="42"/>
        <v>10.191518467852259</v>
      </c>
      <c r="C36" s="350">
        <f t="shared" si="43"/>
        <v>12.434782608695652</v>
      </c>
      <c r="D36" s="351">
        <f t="shared" si="44"/>
        <v>73.909687379390192</v>
      </c>
      <c r="E36" s="350">
        <f t="shared" si="45"/>
        <v>59.682224428997024</v>
      </c>
      <c r="F36" s="352">
        <v>2924</v>
      </c>
      <c r="G36" s="353">
        <v>1150</v>
      </c>
      <c r="H36" s="353">
        <v>298</v>
      </c>
      <c r="I36" s="353">
        <v>143</v>
      </c>
      <c r="J36" s="353">
        <v>1915</v>
      </c>
      <c r="K36" s="353">
        <v>601</v>
      </c>
      <c r="L36" s="353">
        <v>35</v>
      </c>
      <c r="M36" s="30">
        <v>0</v>
      </c>
      <c r="N36" s="353">
        <v>347</v>
      </c>
      <c r="O36" s="353">
        <v>229</v>
      </c>
      <c r="P36" s="353">
        <v>329</v>
      </c>
      <c r="Q36" s="353">
        <v>177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40">
        <v>0</v>
      </c>
      <c r="Z36" s="351">
        <f t="shared" si="46"/>
        <v>5.4664723032069968</v>
      </c>
      <c r="AA36" s="350">
        <f t="shared" si="47"/>
        <v>7.0063694267515926</v>
      </c>
      <c r="AB36" s="351">
        <f t="shared" si="48"/>
        <v>87.966869823409908</v>
      </c>
      <c r="AC36" s="350">
        <f t="shared" si="49"/>
        <v>69.178082191780817</v>
      </c>
      <c r="AD36" s="352">
        <v>6860</v>
      </c>
      <c r="AE36" s="353">
        <v>1099</v>
      </c>
      <c r="AF36" s="353">
        <v>375</v>
      </c>
      <c r="AG36" s="353">
        <v>77</v>
      </c>
      <c r="AH36" s="353">
        <v>5629</v>
      </c>
      <c r="AI36" s="353">
        <v>707</v>
      </c>
      <c r="AJ36" s="353">
        <v>86</v>
      </c>
      <c r="AK36" s="30">
        <v>0</v>
      </c>
      <c r="AL36" s="353">
        <v>404</v>
      </c>
      <c r="AM36" s="353">
        <v>178</v>
      </c>
      <c r="AN36" s="353">
        <v>366</v>
      </c>
      <c r="AO36" s="353">
        <v>137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40">
        <v>0</v>
      </c>
      <c r="AX36" s="351">
        <f t="shared" si="50"/>
        <v>1.7961654894046417</v>
      </c>
      <c r="AY36" s="350">
        <f t="shared" si="51"/>
        <v>2.0161290322580645</v>
      </c>
      <c r="AZ36" s="351">
        <f t="shared" si="52"/>
        <v>84.967051070840199</v>
      </c>
      <c r="BA36" s="350">
        <f t="shared" si="53"/>
        <v>74.074074074074076</v>
      </c>
      <c r="BB36" s="354">
        <v>4955</v>
      </c>
      <c r="BC36" s="52">
        <v>2232</v>
      </c>
      <c r="BD36" s="52">
        <v>89</v>
      </c>
      <c r="BE36" s="52">
        <v>45</v>
      </c>
      <c r="BF36" s="52">
        <v>4126</v>
      </c>
      <c r="BG36" s="52">
        <v>1620</v>
      </c>
      <c r="BH36" s="52">
        <v>10</v>
      </c>
      <c r="BI36" s="30">
        <v>0</v>
      </c>
      <c r="BJ36" s="52">
        <v>253</v>
      </c>
      <c r="BK36" s="52">
        <v>198</v>
      </c>
      <c r="BL36" s="52">
        <v>477</v>
      </c>
      <c r="BM36" s="52">
        <v>369</v>
      </c>
      <c r="BN36" s="30">
        <v>0</v>
      </c>
      <c r="BO36" s="30">
        <v>0</v>
      </c>
      <c r="BP36" s="30">
        <v>0</v>
      </c>
      <c r="BQ36" s="30">
        <v>0</v>
      </c>
      <c r="BR36" s="30">
        <v>0</v>
      </c>
      <c r="BS36" s="30">
        <v>0</v>
      </c>
      <c r="BT36" s="30">
        <v>0</v>
      </c>
      <c r="BU36" s="40">
        <v>0</v>
      </c>
      <c r="BV36" s="355">
        <v>0</v>
      </c>
      <c r="BW36" s="356">
        <v>0</v>
      </c>
      <c r="BX36" s="355">
        <v>0</v>
      </c>
      <c r="BY36" s="356">
        <v>0</v>
      </c>
      <c r="BZ36" s="357">
        <v>0</v>
      </c>
      <c r="CA36" s="30">
        <v>0</v>
      </c>
      <c r="CB36" s="30">
        <v>0</v>
      </c>
      <c r="CC36" s="30">
        <v>0</v>
      </c>
      <c r="CD36" s="30">
        <v>0</v>
      </c>
      <c r="CE36" s="30">
        <v>0</v>
      </c>
      <c r="CF36" s="30">
        <v>0</v>
      </c>
      <c r="CG36" s="30">
        <v>0</v>
      </c>
      <c r="CH36" s="30">
        <v>0</v>
      </c>
      <c r="CI36" s="30">
        <v>0</v>
      </c>
      <c r="CJ36" s="30">
        <v>0</v>
      </c>
      <c r="CK36" s="30">
        <v>0</v>
      </c>
      <c r="CL36" s="30">
        <v>0</v>
      </c>
      <c r="CM36" s="30">
        <v>0</v>
      </c>
      <c r="CN36" s="30">
        <v>0</v>
      </c>
      <c r="CO36" s="30">
        <v>0</v>
      </c>
      <c r="CP36" s="30">
        <v>0</v>
      </c>
      <c r="CQ36" s="30">
        <v>0</v>
      </c>
      <c r="CR36" s="30">
        <v>0</v>
      </c>
      <c r="CS36" s="40">
        <v>0</v>
      </c>
      <c r="CT36" s="351">
        <f t="shared" si="54"/>
        <v>14.285714285714285</v>
      </c>
      <c r="CU36" s="350">
        <f t="shared" si="55"/>
        <v>14.539007092198581</v>
      </c>
      <c r="CV36" s="351">
        <f t="shared" si="56"/>
        <v>87.089225760504632</v>
      </c>
      <c r="CW36" s="350">
        <f t="shared" si="57"/>
        <v>67.931238885595732</v>
      </c>
      <c r="CX36" s="354">
        <v>11711</v>
      </c>
      <c r="CY36" s="52">
        <v>1974</v>
      </c>
      <c r="CZ36" s="52">
        <v>1673</v>
      </c>
      <c r="DA36" s="52">
        <v>287</v>
      </c>
      <c r="DB36" s="52">
        <v>8560</v>
      </c>
      <c r="DC36" s="52">
        <v>1146</v>
      </c>
      <c r="DD36" s="52">
        <v>209</v>
      </c>
      <c r="DE36" s="30">
        <v>0</v>
      </c>
      <c r="DF36" s="52">
        <v>657</v>
      </c>
      <c r="DG36" s="52">
        <v>306</v>
      </c>
      <c r="DH36" s="52">
        <v>612</v>
      </c>
      <c r="DI36" s="52">
        <v>235</v>
      </c>
      <c r="DJ36" s="30">
        <v>0</v>
      </c>
      <c r="DK36" s="30">
        <v>0</v>
      </c>
      <c r="DL36" s="30">
        <v>0</v>
      </c>
      <c r="DM36" s="30">
        <v>0</v>
      </c>
      <c r="DN36" s="30">
        <v>0</v>
      </c>
      <c r="DO36" s="30">
        <v>0</v>
      </c>
      <c r="DP36" s="30">
        <v>0</v>
      </c>
      <c r="DQ36" s="40">
        <v>0</v>
      </c>
      <c r="DR36" s="351">
        <f t="shared" si="58"/>
        <v>11.45235361653272</v>
      </c>
      <c r="DS36" s="350">
        <f t="shared" si="59"/>
        <v>11.218985976267531</v>
      </c>
      <c r="DT36" s="351">
        <f t="shared" si="60"/>
        <v>95.756578947368425</v>
      </c>
      <c r="DU36" s="350">
        <f t="shared" si="61"/>
        <v>91.616038882138511</v>
      </c>
      <c r="DV36" s="354">
        <v>3484</v>
      </c>
      <c r="DW36" s="52">
        <v>927</v>
      </c>
      <c r="DX36" s="52">
        <v>399</v>
      </c>
      <c r="DY36" s="52">
        <v>104</v>
      </c>
      <c r="DZ36" s="52">
        <v>2911</v>
      </c>
      <c r="EA36" s="52">
        <v>754</v>
      </c>
      <c r="EB36" s="52">
        <v>45</v>
      </c>
      <c r="EC36" s="30">
        <v>0</v>
      </c>
      <c r="ED36" s="52">
        <v>71</v>
      </c>
      <c r="EE36" s="52">
        <v>42</v>
      </c>
      <c r="EF36" s="52">
        <v>58</v>
      </c>
      <c r="EG36" s="52">
        <v>27</v>
      </c>
      <c r="EH36" s="30">
        <v>0</v>
      </c>
      <c r="EI36" s="30">
        <v>0</v>
      </c>
      <c r="EJ36" s="30">
        <v>0</v>
      </c>
      <c r="EK36" s="30">
        <v>0</v>
      </c>
      <c r="EL36" s="30">
        <v>0</v>
      </c>
      <c r="EM36" s="30">
        <v>0</v>
      </c>
      <c r="EN36" s="30">
        <v>0</v>
      </c>
      <c r="EO36" s="40">
        <v>0</v>
      </c>
      <c r="EP36" s="351">
        <f t="shared" si="62"/>
        <v>6.3017186505410567</v>
      </c>
      <c r="EQ36" s="350">
        <f t="shared" si="63"/>
        <v>5.7798165137614683</v>
      </c>
      <c r="ER36" s="351">
        <f t="shared" si="64"/>
        <v>61.602209944751387</v>
      </c>
      <c r="ES36" s="350">
        <f t="shared" si="65"/>
        <v>52.288218111002926</v>
      </c>
      <c r="ET36" s="354">
        <v>1571</v>
      </c>
      <c r="EU36" s="52">
        <v>1090</v>
      </c>
      <c r="EV36" s="52">
        <v>99</v>
      </c>
      <c r="EW36" s="52">
        <v>63</v>
      </c>
      <c r="EX36" s="52">
        <v>892</v>
      </c>
      <c r="EY36" s="52">
        <v>537</v>
      </c>
      <c r="EZ36" s="52">
        <v>24</v>
      </c>
      <c r="FA36" s="30">
        <v>0</v>
      </c>
      <c r="FB36" s="52">
        <v>206</v>
      </c>
      <c r="FC36" s="52">
        <v>176</v>
      </c>
      <c r="FD36" s="52">
        <v>350</v>
      </c>
      <c r="FE36" s="52">
        <v>314</v>
      </c>
      <c r="FF36" s="30">
        <v>0</v>
      </c>
      <c r="FG36" s="30">
        <v>0</v>
      </c>
      <c r="FH36" s="30">
        <v>0</v>
      </c>
      <c r="FI36" s="30">
        <v>0</v>
      </c>
      <c r="FJ36" s="30">
        <v>0</v>
      </c>
      <c r="FK36" s="30">
        <v>0</v>
      </c>
      <c r="FL36" s="30">
        <v>0</v>
      </c>
      <c r="FM36" s="40">
        <v>0</v>
      </c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59"/>
      <c r="GY36" s="59"/>
      <c r="GZ36" s="59"/>
      <c r="HA36" s="59"/>
      <c r="HB36" s="59"/>
      <c r="HC36" s="59"/>
      <c r="HD36" s="59"/>
      <c r="HE36" s="59"/>
      <c r="HF36" s="59"/>
      <c r="HG36" s="59"/>
      <c r="HH36" s="59"/>
      <c r="HI36" s="59"/>
      <c r="HJ36" s="59"/>
      <c r="HK36" s="59"/>
      <c r="HL36" s="59"/>
      <c r="HM36" s="59"/>
      <c r="HN36" s="59"/>
      <c r="HO36" s="59"/>
      <c r="HP36" s="59"/>
      <c r="HQ36" s="59"/>
      <c r="HR36" s="59"/>
      <c r="HS36" s="59"/>
      <c r="HT36" s="59"/>
      <c r="HU36" s="59"/>
      <c r="HV36" s="59"/>
      <c r="HW36" s="59"/>
      <c r="HX36" s="59"/>
      <c r="HY36" s="59"/>
      <c r="HZ36" s="59"/>
      <c r="IA36" s="59"/>
      <c r="IB36" s="59"/>
      <c r="IC36" s="59"/>
      <c r="ID36" s="59"/>
      <c r="IE36" s="59"/>
      <c r="IF36" s="59"/>
      <c r="IG36" s="59"/>
      <c r="IH36" s="59"/>
      <c r="II36" s="59"/>
      <c r="IJ36" s="59"/>
      <c r="IK36" s="59"/>
      <c r="IL36" s="59"/>
      <c r="IM36" s="59"/>
      <c r="IN36" s="59"/>
      <c r="IO36" s="59"/>
      <c r="IP36" s="59"/>
      <c r="IQ36" s="59"/>
      <c r="IR36" s="59"/>
      <c r="IS36" s="59"/>
      <c r="IT36" s="59"/>
      <c r="IU36" s="59"/>
      <c r="IV36" s="59"/>
      <c r="IW36" s="59"/>
      <c r="IX36" s="59"/>
      <c r="IY36" s="59"/>
      <c r="IZ36" s="59"/>
      <c r="JA36" s="59"/>
      <c r="JB36" s="59"/>
      <c r="JC36" s="59"/>
      <c r="JD36" s="59"/>
      <c r="JE36" s="59"/>
      <c r="JF36" s="59"/>
      <c r="JG36" s="59"/>
      <c r="JH36" s="59"/>
      <c r="JI36" s="59"/>
      <c r="JJ36" s="59"/>
      <c r="JK36" s="59"/>
      <c r="JL36" s="59"/>
      <c r="JM36" s="59"/>
      <c r="JN36" s="59"/>
      <c r="JO36" s="59"/>
      <c r="JP36" s="59"/>
      <c r="JQ36" s="59"/>
      <c r="JR36" s="59"/>
      <c r="JS36" s="59"/>
      <c r="JT36" s="59"/>
      <c r="JU36" s="59"/>
      <c r="JV36" s="59"/>
      <c r="JW36" s="59"/>
      <c r="JX36" s="59"/>
      <c r="JY36" s="59"/>
      <c r="JZ36" s="59"/>
      <c r="KA36" s="59"/>
      <c r="KB36" s="59"/>
      <c r="KC36" s="59"/>
      <c r="KD36" s="59"/>
      <c r="KE36" s="59"/>
      <c r="KF36" s="59"/>
      <c r="KG36" s="59"/>
      <c r="KH36" s="59"/>
      <c r="KI36" s="59"/>
      <c r="KJ36" s="59"/>
      <c r="KK36" s="59"/>
      <c r="KL36" s="59"/>
      <c r="KM36" s="59"/>
      <c r="KN36" s="59"/>
      <c r="KO36" s="59"/>
      <c r="KP36" s="59"/>
      <c r="KQ36" s="59"/>
      <c r="KR36" s="59"/>
      <c r="KS36" s="59"/>
      <c r="KT36" s="59"/>
      <c r="KU36" s="59"/>
      <c r="KV36" s="59"/>
      <c r="KW36" s="59"/>
      <c r="KX36" s="59"/>
      <c r="KY36" s="59"/>
      <c r="KZ36" s="59"/>
      <c r="LA36" s="59"/>
      <c r="LB36" s="59"/>
      <c r="LC36" s="59"/>
      <c r="LD36" s="59"/>
      <c r="LE36" s="59"/>
      <c r="LF36" s="59"/>
      <c r="LG36" s="59"/>
      <c r="LH36" s="59"/>
      <c r="LI36" s="59"/>
      <c r="LJ36" s="59"/>
      <c r="LK36" s="59"/>
      <c r="LL36" s="59"/>
      <c r="LM36" s="59"/>
      <c r="LN36" s="59"/>
      <c r="LO36" s="59"/>
      <c r="LP36" s="59"/>
      <c r="LQ36" s="59"/>
      <c r="LR36" s="59"/>
      <c r="LS36" s="59"/>
      <c r="LT36" s="59"/>
      <c r="LU36" s="59"/>
      <c r="LV36" s="59"/>
      <c r="LW36" s="59"/>
      <c r="LX36" s="59"/>
      <c r="LY36" s="59"/>
      <c r="LZ36" s="59"/>
      <c r="MA36" s="59"/>
      <c r="MB36" s="59"/>
      <c r="MC36" s="59"/>
      <c r="MD36" s="59"/>
      <c r="ME36" s="59"/>
      <c r="MF36" s="59"/>
      <c r="MG36" s="59"/>
      <c r="MH36" s="59"/>
      <c r="MI36" s="59"/>
      <c r="MJ36" s="59"/>
      <c r="MK36" s="59"/>
      <c r="ML36" s="59"/>
      <c r="MM36" s="59"/>
      <c r="MN36" s="59"/>
      <c r="MO36" s="59"/>
      <c r="MP36" s="59"/>
      <c r="MQ36" s="59"/>
      <c r="MR36" s="59"/>
      <c r="MS36" s="59"/>
      <c r="MT36" s="59"/>
      <c r="MU36" s="59"/>
      <c r="MV36" s="59"/>
      <c r="MW36" s="59"/>
      <c r="MX36" s="59"/>
      <c r="MY36" s="59"/>
      <c r="MZ36" s="59"/>
      <c r="NA36" s="59"/>
      <c r="NB36" s="59"/>
      <c r="NC36" s="59"/>
    </row>
    <row r="37" spans="1:367" s="1" customFormat="1" x14ac:dyDescent="0.3">
      <c r="A37" s="348" t="s">
        <v>20</v>
      </c>
      <c r="B37" s="349">
        <f t="shared" si="42"/>
        <v>13.693940431359122</v>
      </c>
      <c r="C37" s="350">
        <f t="shared" si="43"/>
        <v>15.2991452991453</v>
      </c>
      <c r="D37" s="351">
        <f t="shared" si="44"/>
        <v>75.629244906112675</v>
      </c>
      <c r="E37" s="350">
        <f t="shared" si="45"/>
        <v>62.361251261352166</v>
      </c>
      <c r="F37" s="352">
        <v>2921</v>
      </c>
      <c r="G37" s="353">
        <v>1170</v>
      </c>
      <c r="H37" s="353">
        <v>400</v>
      </c>
      <c r="I37" s="353">
        <v>179</v>
      </c>
      <c r="J37" s="353">
        <v>1893</v>
      </c>
      <c r="K37" s="353">
        <v>618</v>
      </c>
      <c r="L37" s="353">
        <v>18</v>
      </c>
      <c r="M37" s="30">
        <v>0</v>
      </c>
      <c r="N37" s="353">
        <v>284</v>
      </c>
      <c r="O37" s="353">
        <v>198</v>
      </c>
      <c r="P37" s="353">
        <v>326</v>
      </c>
      <c r="Q37" s="353">
        <v>175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40">
        <v>0</v>
      </c>
      <c r="Z37" s="351">
        <f t="shared" si="46"/>
        <v>6.7643742953776771</v>
      </c>
      <c r="AA37" s="350">
        <f t="shared" si="47"/>
        <v>7.2713643178410798</v>
      </c>
      <c r="AB37" s="351">
        <f t="shared" si="48"/>
        <v>90.08390541571319</v>
      </c>
      <c r="AC37" s="350">
        <f t="shared" si="49"/>
        <v>75.99029911075182</v>
      </c>
      <c r="AD37" s="352">
        <v>7096</v>
      </c>
      <c r="AE37" s="353">
        <v>1334</v>
      </c>
      <c r="AF37" s="353">
        <v>480</v>
      </c>
      <c r="AG37" s="353">
        <v>97</v>
      </c>
      <c r="AH37" s="353">
        <v>5905</v>
      </c>
      <c r="AI37" s="353">
        <v>940</v>
      </c>
      <c r="AJ37" s="353">
        <v>61</v>
      </c>
      <c r="AK37" s="30">
        <v>0</v>
      </c>
      <c r="AL37" s="353">
        <v>350</v>
      </c>
      <c r="AM37" s="353">
        <v>179</v>
      </c>
      <c r="AN37" s="353">
        <v>300</v>
      </c>
      <c r="AO37" s="353">
        <v>118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40">
        <v>0</v>
      </c>
      <c r="AX37" s="351">
        <f t="shared" si="50"/>
        <v>2.4077046548956664</v>
      </c>
      <c r="AY37" s="350">
        <f t="shared" si="51"/>
        <v>2.5858741798533385</v>
      </c>
      <c r="AZ37" s="351">
        <f t="shared" si="52"/>
        <v>85.056839017235049</v>
      </c>
      <c r="BA37" s="350">
        <f t="shared" si="53"/>
        <v>74.801901743264651</v>
      </c>
      <c r="BB37" s="354">
        <v>5607</v>
      </c>
      <c r="BC37" s="52">
        <v>2591</v>
      </c>
      <c r="BD37" s="52">
        <v>135</v>
      </c>
      <c r="BE37" s="52">
        <v>67</v>
      </c>
      <c r="BF37" s="52">
        <v>4639</v>
      </c>
      <c r="BG37" s="52">
        <v>1888</v>
      </c>
      <c r="BH37" s="52">
        <v>18</v>
      </c>
      <c r="BI37" s="30">
        <v>0</v>
      </c>
      <c r="BJ37" s="52">
        <v>410</v>
      </c>
      <c r="BK37" s="52">
        <v>328</v>
      </c>
      <c r="BL37" s="52">
        <v>405</v>
      </c>
      <c r="BM37" s="52">
        <v>308</v>
      </c>
      <c r="BN37" s="30">
        <v>0</v>
      </c>
      <c r="BO37" s="30">
        <v>0</v>
      </c>
      <c r="BP37" s="30">
        <v>0</v>
      </c>
      <c r="BQ37" s="30">
        <v>0</v>
      </c>
      <c r="BR37" s="30">
        <v>0</v>
      </c>
      <c r="BS37" s="30">
        <v>0</v>
      </c>
      <c r="BT37" s="30">
        <v>0</v>
      </c>
      <c r="BU37" s="40">
        <v>0</v>
      </c>
      <c r="BV37" s="355">
        <v>0</v>
      </c>
      <c r="BW37" s="356">
        <v>0</v>
      </c>
      <c r="BX37" s="355">
        <v>0</v>
      </c>
      <c r="BY37" s="356">
        <v>0</v>
      </c>
      <c r="BZ37" s="357">
        <v>0</v>
      </c>
      <c r="CA37" s="30">
        <v>0</v>
      </c>
      <c r="CB37" s="30">
        <v>0</v>
      </c>
      <c r="CC37" s="30">
        <v>0</v>
      </c>
      <c r="CD37" s="30">
        <v>0</v>
      </c>
      <c r="CE37" s="30">
        <v>0</v>
      </c>
      <c r="CF37" s="30">
        <v>0</v>
      </c>
      <c r="CG37" s="30">
        <v>0</v>
      </c>
      <c r="CH37" s="30">
        <v>0</v>
      </c>
      <c r="CI37" s="30">
        <v>0</v>
      </c>
      <c r="CJ37" s="30">
        <v>0</v>
      </c>
      <c r="CK37" s="30">
        <v>0</v>
      </c>
      <c r="CL37" s="30">
        <v>0</v>
      </c>
      <c r="CM37" s="30">
        <v>0</v>
      </c>
      <c r="CN37" s="30">
        <v>0</v>
      </c>
      <c r="CO37" s="30">
        <v>0</v>
      </c>
      <c r="CP37" s="30">
        <v>0</v>
      </c>
      <c r="CQ37" s="30">
        <v>0</v>
      </c>
      <c r="CR37" s="30">
        <v>0</v>
      </c>
      <c r="CS37" s="40">
        <v>0</v>
      </c>
      <c r="CT37" s="351">
        <f t="shared" si="54"/>
        <v>15.528942115768462</v>
      </c>
      <c r="CU37" s="350">
        <f t="shared" si="55"/>
        <v>16.031667491340919</v>
      </c>
      <c r="CV37" s="351">
        <f t="shared" si="56"/>
        <v>89.439198304104835</v>
      </c>
      <c r="CW37" s="350">
        <f t="shared" si="57"/>
        <v>76.370064820271068</v>
      </c>
      <c r="CX37" s="354">
        <v>12525</v>
      </c>
      <c r="CY37" s="52">
        <v>2021</v>
      </c>
      <c r="CZ37" s="52">
        <v>1945</v>
      </c>
      <c r="DA37" s="52">
        <v>324</v>
      </c>
      <c r="DB37" s="52">
        <v>9282</v>
      </c>
      <c r="DC37" s="52">
        <v>1296</v>
      </c>
      <c r="DD37" s="52">
        <v>202</v>
      </c>
      <c r="DE37" s="30">
        <v>0</v>
      </c>
      <c r="DF37" s="52">
        <v>600</v>
      </c>
      <c r="DG37" s="52">
        <v>215</v>
      </c>
      <c r="DH37" s="52">
        <v>496</v>
      </c>
      <c r="DI37" s="52">
        <v>186</v>
      </c>
      <c r="DJ37" s="30">
        <v>0</v>
      </c>
      <c r="DK37" s="30">
        <v>0</v>
      </c>
      <c r="DL37" s="30">
        <v>0</v>
      </c>
      <c r="DM37" s="30">
        <v>0</v>
      </c>
      <c r="DN37" s="30">
        <v>0</v>
      </c>
      <c r="DO37" s="30">
        <v>0</v>
      </c>
      <c r="DP37" s="30">
        <v>0</v>
      </c>
      <c r="DQ37" s="40">
        <v>0</v>
      </c>
      <c r="DR37" s="351">
        <f t="shared" si="58"/>
        <v>10.900730321882609</v>
      </c>
      <c r="DS37" s="350">
        <f t="shared" si="59"/>
        <v>8.4275436793422411</v>
      </c>
      <c r="DT37" s="351">
        <f t="shared" si="60"/>
        <v>96.032238065716058</v>
      </c>
      <c r="DU37" s="350">
        <f t="shared" si="61"/>
        <v>90.796857463524134</v>
      </c>
      <c r="DV37" s="354">
        <v>3697</v>
      </c>
      <c r="DW37" s="52">
        <v>973</v>
      </c>
      <c r="DX37" s="52">
        <v>403</v>
      </c>
      <c r="DY37" s="52">
        <v>82</v>
      </c>
      <c r="DZ37" s="52">
        <v>3098</v>
      </c>
      <c r="EA37" s="52">
        <v>809</v>
      </c>
      <c r="EB37" s="52">
        <v>68</v>
      </c>
      <c r="EC37" s="30">
        <v>0</v>
      </c>
      <c r="ED37" s="52">
        <v>66</v>
      </c>
      <c r="EE37" s="52">
        <v>54</v>
      </c>
      <c r="EF37" s="52">
        <v>62</v>
      </c>
      <c r="EG37" s="52">
        <v>28</v>
      </c>
      <c r="EH37" s="30">
        <v>0</v>
      </c>
      <c r="EI37" s="30">
        <v>0</v>
      </c>
      <c r="EJ37" s="30">
        <v>0</v>
      </c>
      <c r="EK37" s="30">
        <v>0</v>
      </c>
      <c r="EL37" s="30">
        <v>0</v>
      </c>
      <c r="EM37" s="30">
        <v>0</v>
      </c>
      <c r="EN37" s="30">
        <v>0</v>
      </c>
      <c r="EO37" s="40">
        <v>0</v>
      </c>
      <c r="EP37" s="351">
        <f t="shared" si="62"/>
        <v>6.094182825484765</v>
      </c>
      <c r="EQ37" s="350">
        <f t="shared" si="63"/>
        <v>5.36</v>
      </c>
      <c r="ER37" s="351">
        <f t="shared" si="64"/>
        <v>71.462544589774083</v>
      </c>
      <c r="ES37" s="350">
        <f t="shared" si="65"/>
        <v>66.018596787827562</v>
      </c>
      <c r="ET37" s="354">
        <v>1805</v>
      </c>
      <c r="EU37" s="52">
        <v>1250</v>
      </c>
      <c r="EV37" s="52">
        <v>110</v>
      </c>
      <c r="EW37" s="52">
        <v>67</v>
      </c>
      <c r="EX37" s="52">
        <v>1202</v>
      </c>
      <c r="EY37" s="52">
        <v>781</v>
      </c>
      <c r="EZ37" s="52">
        <v>13</v>
      </c>
      <c r="FA37" s="30">
        <v>0</v>
      </c>
      <c r="FB37" s="52">
        <v>167</v>
      </c>
      <c r="FC37" s="52">
        <v>135</v>
      </c>
      <c r="FD37" s="52">
        <v>313</v>
      </c>
      <c r="FE37" s="52">
        <v>267</v>
      </c>
      <c r="FF37" s="30">
        <v>0</v>
      </c>
      <c r="FG37" s="30">
        <v>0</v>
      </c>
      <c r="FH37" s="30">
        <v>0</v>
      </c>
      <c r="FI37" s="30">
        <v>0</v>
      </c>
      <c r="FJ37" s="30">
        <v>0</v>
      </c>
      <c r="FK37" s="30">
        <v>0</v>
      </c>
      <c r="FL37" s="30">
        <v>0</v>
      </c>
      <c r="FM37" s="40">
        <v>0</v>
      </c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59"/>
      <c r="GY37" s="59"/>
      <c r="GZ37" s="59"/>
      <c r="HA37" s="59"/>
      <c r="HB37" s="59"/>
      <c r="HC37" s="59"/>
      <c r="HD37" s="59"/>
      <c r="HE37" s="59"/>
      <c r="HF37" s="59"/>
      <c r="HG37" s="59"/>
      <c r="HH37" s="59"/>
      <c r="HI37" s="59"/>
      <c r="HJ37" s="59"/>
      <c r="HK37" s="59"/>
      <c r="HL37" s="59"/>
      <c r="HM37" s="59"/>
      <c r="HN37" s="59"/>
      <c r="HO37" s="59"/>
      <c r="HP37" s="59"/>
      <c r="HQ37" s="59"/>
      <c r="HR37" s="59"/>
      <c r="HS37" s="59"/>
      <c r="HT37" s="59"/>
      <c r="HU37" s="59"/>
      <c r="HV37" s="59"/>
      <c r="HW37" s="59"/>
      <c r="HX37" s="59"/>
      <c r="HY37" s="59"/>
      <c r="HZ37" s="59"/>
      <c r="IA37" s="59"/>
      <c r="IB37" s="59"/>
      <c r="IC37" s="59"/>
      <c r="ID37" s="59"/>
      <c r="IE37" s="59"/>
      <c r="IF37" s="59"/>
      <c r="IG37" s="59"/>
      <c r="IH37" s="59"/>
      <c r="II37" s="59"/>
      <c r="IJ37" s="59"/>
      <c r="IK37" s="59"/>
      <c r="IL37" s="59"/>
      <c r="IM37" s="59"/>
      <c r="IN37" s="59"/>
      <c r="IO37" s="59"/>
      <c r="IP37" s="59"/>
      <c r="IQ37" s="59"/>
      <c r="IR37" s="59"/>
      <c r="IS37" s="59"/>
      <c r="IT37" s="59"/>
      <c r="IU37" s="59"/>
      <c r="IV37" s="59"/>
      <c r="IW37" s="59"/>
      <c r="IX37" s="59"/>
      <c r="IY37" s="59"/>
      <c r="IZ37" s="59"/>
      <c r="JA37" s="59"/>
      <c r="JB37" s="59"/>
      <c r="JC37" s="59"/>
      <c r="JD37" s="59"/>
      <c r="JE37" s="59"/>
      <c r="JF37" s="59"/>
      <c r="JG37" s="59"/>
      <c r="JH37" s="59"/>
      <c r="JI37" s="59"/>
      <c r="JJ37" s="59"/>
      <c r="JK37" s="59"/>
      <c r="JL37" s="59"/>
      <c r="JM37" s="59"/>
      <c r="JN37" s="59"/>
      <c r="JO37" s="59"/>
      <c r="JP37" s="59"/>
      <c r="JQ37" s="59"/>
      <c r="JR37" s="59"/>
      <c r="JS37" s="59"/>
      <c r="JT37" s="59"/>
      <c r="JU37" s="59"/>
      <c r="JV37" s="59"/>
      <c r="JW37" s="59"/>
      <c r="JX37" s="59"/>
      <c r="JY37" s="59"/>
      <c r="JZ37" s="59"/>
      <c r="KA37" s="59"/>
      <c r="KB37" s="59"/>
      <c r="KC37" s="59"/>
      <c r="KD37" s="59"/>
      <c r="KE37" s="59"/>
      <c r="KF37" s="59"/>
      <c r="KG37" s="59"/>
      <c r="KH37" s="59"/>
      <c r="KI37" s="59"/>
      <c r="KJ37" s="59"/>
      <c r="KK37" s="59"/>
      <c r="KL37" s="59"/>
      <c r="KM37" s="59"/>
      <c r="KN37" s="59"/>
      <c r="KO37" s="59"/>
      <c r="KP37" s="59"/>
      <c r="KQ37" s="59"/>
      <c r="KR37" s="59"/>
      <c r="KS37" s="59"/>
      <c r="KT37" s="59"/>
      <c r="KU37" s="59"/>
      <c r="KV37" s="59"/>
      <c r="KW37" s="59"/>
      <c r="KX37" s="59"/>
      <c r="KY37" s="59"/>
      <c r="KZ37" s="59"/>
      <c r="LA37" s="59"/>
      <c r="LB37" s="59"/>
      <c r="LC37" s="59"/>
      <c r="LD37" s="59"/>
      <c r="LE37" s="59"/>
      <c r="LF37" s="59"/>
      <c r="LG37" s="59"/>
      <c r="LH37" s="59"/>
      <c r="LI37" s="59"/>
      <c r="LJ37" s="59"/>
      <c r="LK37" s="59"/>
      <c r="LL37" s="59"/>
      <c r="LM37" s="59"/>
      <c r="LN37" s="59"/>
      <c r="LO37" s="59"/>
      <c r="LP37" s="59"/>
      <c r="LQ37" s="59"/>
      <c r="LR37" s="59"/>
      <c r="LS37" s="59"/>
      <c r="LT37" s="59"/>
      <c r="LU37" s="59"/>
      <c r="LV37" s="59"/>
      <c r="LW37" s="59"/>
      <c r="LX37" s="59"/>
      <c r="LY37" s="59"/>
      <c r="LZ37" s="59"/>
      <c r="MA37" s="59"/>
      <c r="MB37" s="59"/>
      <c r="MC37" s="59"/>
      <c r="MD37" s="59"/>
      <c r="ME37" s="59"/>
      <c r="MF37" s="59"/>
      <c r="MG37" s="59"/>
      <c r="MH37" s="59"/>
      <c r="MI37" s="59"/>
      <c r="MJ37" s="59"/>
      <c r="MK37" s="59"/>
      <c r="ML37" s="59"/>
      <c r="MM37" s="59"/>
      <c r="MN37" s="59"/>
      <c r="MO37" s="59"/>
      <c r="MP37" s="59"/>
      <c r="MQ37" s="59"/>
      <c r="MR37" s="59"/>
      <c r="MS37" s="59"/>
      <c r="MT37" s="59"/>
      <c r="MU37" s="59"/>
      <c r="MV37" s="59"/>
      <c r="MW37" s="59"/>
      <c r="MX37" s="59"/>
      <c r="MY37" s="59"/>
      <c r="MZ37" s="59"/>
      <c r="NA37" s="59"/>
      <c r="NB37" s="59"/>
      <c r="NC37" s="59"/>
    </row>
    <row r="38" spans="1:367" s="1" customFormat="1" x14ac:dyDescent="0.3">
      <c r="A38" s="348" t="s">
        <v>21</v>
      </c>
      <c r="B38" s="349">
        <f t="shared" si="42"/>
        <v>16.35483870967742</v>
      </c>
      <c r="C38" s="350">
        <f t="shared" si="43"/>
        <v>20.317460317460316</v>
      </c>
      <c r="D38" s="351">
        <f t="shared" si="44"/>
        <v>79.563182527301095</v>
      </c>
      <c r="E38" s="350">
        <f t="shared" si="45"/>
        <v>66.334661354581669</v>
      </c>
      <c r="F38" s="352">
        <v>3100</v>
      </c>
      <c r="G38" s="353">
        <v>1260</v>
      </c>
      <c r="H38" s="353">
        <v>507</v>
      </c>
      <c r="I38" s="353">
        <v>256</v>
      </c>
      <c r="J38" s="353">
        <v>2040</v>
      </c>
      <c r="K38" s="353">
        <v>666</v>
      </c>
      <c r="L38" s="353">
        <v>29</v>
      </c>
      <c r="M38" s="30">
        <v>0</v>
      </c>
      <c r="N38" s="353">
        <v>301</v>
      </c>
      <c r="O38" s="353">
        <v>200</v>
      </c>
      <c r="P38" s="353">
        <v>223</v>
      </c>
      <c r="Q38" s="353">
        <v>138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40">
        <v>0</v>
      </c>
      <c r="Z38" s="351">
        <f t="shared" si="46"/>
        <v>8.6925079548741682</v>
      </c>
      <c r="AA38" s="350">
        <f t="shared" si="47"/>
        <v>13.096960926193921</v>
      </c>
      <c r="AB38" s="351">
        <f t="shared" si="48"/>
        <v>90.575079872204483</v>
      </c>
      <c r="AC38" s="350">
        <f t="shared" si="49"/>
        <v>78.601165695253954</v>
      </c>
      <c r="AD38" s="352">
        <v>6914</v>
      </c>
      <c r="AE38" s="353">
        <v>1382</v>
      </c>
      <c r="AF38" s="353">
        <v>601</v>
      </c>
      <c r="AG38" s="353">
        <v>181</v>
      </c>
      <c r="AH38" s="353">
        <v>5670</v>
      </c>
      <c r="AI38" s="353">
        <v>944</v>
      </c>
      <c r="AJ38" s="353">
        <v>53</v>
      </c>
      <c r="AK38" s="30">
        <v>0</v>
      </c>
      <c r="AL38" s="353">
        <v>301</v>
      </c>
      <c r="AM38" s="353">
        <v>130</v>
      </c>
      <c r="AN38" s="353">
        <v>289</v>
      </c>
      <c r="AO38" s="353">
        <v>127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40">
        <v>0</v>
      </c>
      <c r="AX38" s="351">
        <f t="shared" si="50"/>
        <v>2.1830247991617187</v>
      </c>
      <c r="AY38" s="350">
        <f t="shared" si="51"/>
        <v>2.7977044476327118</v>
      </c>
      <c r="AZ38" s="351">
        <f t="shared" si="52"/>
        <v>84.425349087003227</v>
      </c>
      <c r="BA38" s="350">
        <f t="shared" si="53"/>
        <v>74.649446494464939</v>
      </c>
      <c r="BB38" s="354">
        <v>5726</v>
      </c>
      <c r="BC38" s="52">
        <v>2788</v>
      </c>
      <c r="BD38" s="52">
        <v>125</v>
      </c>
      <c r="BE38" s="52">
        <v>78</v>
      </c>
      <c r="BF38" s="52">
        <v>4716</v>
      </c>
      <c r="BG38" s="52">
        <v>2023</v>
      </c>
      <c r="BH38" s="52">
        <v>15</v>
      </c>
      <c r="BI38" s="30">
        <v>0</v>
      </c>
      <c r="BJ38" s="52">
        <v>392</v>
      </c>
      <c r="BK38" s="52">
        <v>318</v>
      </c>
      <c r="BL38" s="52">
        <v>478</v>
      </c>
      <c r="BM38" s="52">
        <v>369</v>
      </c>
      <c r="BN38" s="30">
        <v>0</v>
      </c>
      <c r="BO38" s="30">
        <v>0</v>
      </c>
      <c r="BP38" s="30">
        <v>0</v>
      </c>
      <c r="BQ38" s="30">
        <v>0</v>
      </c>
      <c r="BR38" s="30">
        <v>0</v>
      </c>
      <c r="BS38" s="30">
        <v>0</v>
      </c>
      <c r="BT38" s="30">
        <v>0</v>
      </c>
      <c r="BU38" s="40">
        <v>0</v>
      </c>
      <c r="BV38" s="355">
        <v>0</v>
      </c>
      <c r="BW38" s="356">
        <v>0</v>
      </c>
      <c r="BX38" s="355">
        <v>0</v>
      </c>
      <c r="BY38" s="356">
        <v>0</v>
      </c>
      <c r="BZ38" s="357">
        <v>0</v>
      </c>
      <c r="CA38" s="30">
        <v>0</v>
      </c>
      <c r="CB38" s="30">
        <v>0</v>
      </c>
      <c r="CC38" s="30">
        <v>0</v>
      </c>
      <c r="CD38" s="30">
        <v>0</v>
      </c>
      <c r="CE38" s="30">
        <v>0</v>
      </c>
      <c r="CF38" s="30">
        <v>0</v>
      </c>
      <c r="CG38" s="30">
        <v>0</v>
      </c>
      <c r="CH38" s="30">
        <v>0</v>
      </c>
      <c r="CI38" s="30">
        <v>0</v>
      </c>
      <c r="CJ38" s="30">
        <v>0</v>
      </c>
      <c r="CK38" s="30">
        <v>0</v>
      </c>
      <c r="CL38" s="30">
        <v>0</v>
      </c>
      <c r="CM38" s="30">
        <v>0</v>
      </c>
      <c r="CN38" s="30">
        <v>0</v>
      </c>
      <c r="CO38" s="30">
        <v>0</v>
      </c>
      <c r="CP38" s="30">
        <v>0</v>
      </c>
      <c r="CQ38" s="30">
        <v>0</v>
      </c>
      <c r="CR38" s="30">
        <v>0</v>
      </c>
      <c r="CS38" s="40">
        <v>0</v>
      </c>
      <c r="CT38" s="351">
        <f t="shared" si="54"/>
        <v>18.806801524479624</v>
      </c>
      <c r="CU38" s="350">
        <f t="shared" si="55"/>
        <v>19.648490310950876</v>
      </c>
      <c r="CV38" s="351">
        <f t="shared" si="56"/>
        <v>87.774007153994319</v>
      </c>
      <c r="CW38" s="350">
        <f t="shared" si="57"/>
        <v>72.462142456533925</v>
      </c>
      <c r="CX38" s="354">
        <v>13644</v>
      </c>
      <c r="CY38" s="52">
        <v>2219</v>
      </c>
      <c r="CZ38" s="52">
        <v>2566</v>
      </c>
      <c r="DA38" s="52">
        <v>436</v>
      </c>
      <c r="DB38" s="52">
        <v>9570</v>
      </c>
      <c r="DC38" s="52">
        <v>1292</v>
      </c>
      <c r="DD38" s="52">
        <v>175</v>
      </c>
      <c r="DE38" s="30">
        <v>0</v>
      </c>
      <c r="DF38" s="52">
        <v>737</v>
      </c>
      <c r="DG38" s="52">
        <v>260</v>
      </c>
      <c r="DH38" s="52">
        <v>596</v>
      </c>
      <c r="DI38" s="52">
        <v>231</v>
      </c>
      <c r="DJ38" s="30">
        <v>0</v>
      </c>
      <c r="DK38" s="30">
        <v>0</v>
      </c>
      <c r="DL38" s="30">
        <v>0</v>
      </c>
      <c r="DM38" s="30">
        <v>0</v>
      </c>
      <c r="DN38" s="30">
        <v>0</v>
      </c>
      <c r="DO38" s="30">
        <v>0</v>
      </c>
      <c r="DP38" s="30">
        <v>0</v>
      </c>
      <c r="DQ38" s="40">
        <v>0</v>
      </c>
      <c r="DR38" s="351">
        <f t="shared" si="58"/>
        <v>12.428497139885595</v>
      </c>
      <c r="DS38" s="350">
        <f t="shared" si="59"/>
        <v>12.628865979381443</v>
      </c>
      <c r="DT38" s="351">
        <f t="shared" si="60"/>
        <v>96.919856459330148</v>
      </c>
      <c r="DU38" s="350">
        <f t="shared" si="61"/>
        <v>93.510324483775804</v>
      </c>
      <c r="DV38" s="354">
        <v>3846</v>
      </c>
      <c r="DW38" s="52">
        <v>1164</v>
      </c>
      <c r="DX38" s="52">
        <v>478</v>
      </c>
      <c r="DY38" s="52">
        <v>147</v>
      </c>
      <c r="DZ38" s="52">
        <v>3241</v>
      </c>
      <c r="EA38" s="52">
        <v>951</v>
      </c>
      <c r="EB38" s="52">
        <v>24</v>
      </c>
      <c r="EC38" s="30">
        <v>0</v>
      </c>
      <c r="ED38" s="52">
        <v>64</v>
      </c>
      <c r="EE38" s="52">
        <v>42</v>
      </c>
      <c r="EF38" s="52">
        <v>39</v>
      </c>
      <c r="EG38" s="52">
        <v>24</v>
      </c>
      <c r="EH38" s="30">
        <v>0</v>
      </c>
      <c r="EI38" s="30">
        <v>0</v>
      </c>
      <c r="EJ38" s="30">
        <v>0</v>
      </c>
      <c r="EK38" s="30">
        <v>0</v>
      </c>
      <c r="EL38" s="30">
        <v>0</v>
      </c>
      <c r="EM38" s="30">
        <v>0</v>
      </c>
      <c r="EN38" s="30">
        <v>0</v>
      </c>
      <c r="EO38" s="40">
        <v>0</v>
      </c>
      <c r="EP38" s="351">
        <f t="shared" si="62"/>
        <v>7.1465832029212306</v>
      </c>
      <c r="EQ38" s="350">
        <f t="shared" si="63"/>
        <v>7.2429906542056068</v>
      </c>
      <c r="ER38" s="351">
        <f t="shared" si="64"/>
        <v>76.536943034404956</v>
      </c>
      <c r="ES38" s="350">
        <f t="shared" si="65"/>
        <v>70.528967254408059</v>
      </c>
      <c r="ET38" s="354">
        <v>1917</v>
      </c>
      <c r="EU38" s="52">
        <v>1284</v>
      </c>
      <c r="EV38" s="52">
        <v>137</v>
      </c>
      <c r="EW38" s="52">
        <v>93</v>
      </c>
      <c r="EX38" s="52">
        <v>1357</v>
      </c>
      <c r="EY38" s="52">
        <v>840</v>
      </c>
      <c r="EZ38" s="52">
        <v>7</v>
      </c>
      <c r="FA38" s="30">
        <v>0</v>
      </c>
      <c r="FB38" s="52">
        <v>171</v>
      </c>
      <c r="FC38" s="52">
        <v>143</v>
      </c>
      <c r="FD38" s="52">
        <v>245</v>
      </c>
      <c r="FE38" s="52">
        <v>208</v>
      </c>
      <c r="FF38" s="30">
        <v>0</v>
      </c>
      <c r="FG38" s="30">
        <v>0</v>
      </c>
      <c r="FH38" s="30">
        <v>0</v>
      </c>
      <c r="FI38" s="30">
        <v>0</v>
      </c>
      <c r="FJ38" s="30">
        <v>0</v>
      </c>
      <c r="FK38" s="30">
        <v>0</v>
      </c>
      <c r="FL38" s="30">
        <v>0</v>
      </c>
      <c r="FM38" s="40">
        <v>0</v>
      </c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59"/>
      <c r="GY38" s="59"/>
      <c r="GZ38" s="59"/>
      <c r="HA38" s="59"/>
      <c r="HB38" s="59"/>
      <c r="HC38" s="59"/>
      <c r="HD38" s="59"/>
      <c r="HE38" s="59"/>
      <c r="HF38" s="59"/>
      <c r="HG38" s="59"/>
      <c r="HH38" s="59"/>
      <c r="HI38" s="59"/>
      <c r="HJ38" s="59"/>
      <c r="HK38" s="59"/>
      <c r="HL38" s="59"/>
      <c r="HM38" s="59"/>
      <c r="HN38" s="59"/>
      <c r="HO38" s="59"/>
      <c r="HP38" s="59"/>
      <c r="HQ38" s="59"/>
      <c r="HR38" s="59"/>
      <c r="HS38" s="59"/>
      <c r="HT38" s="59"/>
      <c r="HU38" s="59"/>
      <c r="HV38" s="59"/>
      <c r="HW38" s="59"/>
      <c r="HX38" s="59"/>
      <c r="HY38" s="59"/>
      <c r="HZ38" s="59"/>
      <c r="IA38" s="59"/>
      <c r="IB38" s="59"/>
      <c r="IC38" s="59"/>
      <c r="ID38" s="59"/>
      <c r="IE38" s="59"/>
      <c r="IF38" s="59"/>
      <c r="IG38" s="59"/>
      <c r="IH38" s="59"/>
      <c r="II38" s="59"/>
      <c r="IJ38" s="59"/>
      <c r="IK38" s="59"/>
      <c r="IL38" s="59"/>
      <c r="IM38" s="59"/>
      <c r="IN38" s="59"/>
      <c r="IO38" s="59"/>
      <c r="IP38" s="59"/>
      <c r="IQ38" s="59"/>
      <c r="IR38" s="59"/>
      <c r="IS38" s="59"/>
      <c r="IT38" s="59"/>
      <c r="IU38" s="59"/>
      <c r="IV38" s="59"/>
      <c r="IW38" s="59"/>
      <c r="IX38" s="59"/>
      <c r="IY38" s="59"/>
      <c r="IZ38" s="59"/>
      <c r="JA38" s="59"/>
      <c r="JB38" s="59"/>
      <c r="JC38" s="59"/>
      <c r="JD38" s="59"/>
      <c r="JE38" s="59"/>
      <c r="JF38" s="59"/>
      <c r="JG38" s="59"/>
      <c r="JH38" s="59"/>
      <c r="JI38" s="59"/>
      <c r="JJ38" s="59"/>
      <c r="JK38" s="59"/>
      <c r="JL38" s="59"/>
      <c r="JM38" s="59"/>
      <c r="JN38" s="59"/>
      <c r="JO38" s="59"/>
      <c r="JP38" s="59"/>
      <c r="JQ38" s="59"/>
      <c r="JR38" s="59"/>
      <c r="JS38" s="59"/>
      <c r="JT38" s="59"/>
      <c r="JU38" s="59"/>
      <c r="JV38" s="59"/>
      <c r="JW38" s="59"/>
      <c r="JX38" s="59"/>
      <c r="JY38" s="59"/>
      <c r="JZ38" s="59"/>
      <c r="KA38" s="59"/>
      <c r="KB38" s="59"/>
      <c r="KC38" s="59"/>
      <c r="KD38" s="59"/>
      <c r="KE38" s="59"/>
      <c r="KF38" s="59"/>
      <c r="KG38" s="59"/>
      <c r="KH38" s="59"/>
      <c r="KI38" s="59"/>
      <c r="KJ38" s="59"/>
      <c r="KK38" s="59"/>
      <c r="KL38" s="59"/>
      <c r="KM38" s="59"/>
      <c r="KN38" s="59"/>
      <c r="KO38" s="59"/>
      <c r="KP38" s="59"/>
      <c r="KQ38" s="59"/>
      <c r="KR38" s="59"/>
      <c r="KS38" s="59"/>
      <c r="KT38" s="59"/>
      <c r="KU38" s="59"/>
      <c r="KV38" s="59"/>
      <c r="KW38" s="59"/>
      <c r="KX38" s="59"/>
      <c r="KY38" s="59"/>
      <c r="KZ38" s="59"/>
      <c r="LA38" s="59"/>
      <c r="LB38" s="59"/>
      <c r="LC38" s="59"/>
      <c r="LD38" s="59"/>
      <c r="LE38" s="59"/>
      <c r="LF38" s="59"/>
      <c r="LG38" s="59"/>
      <c r="LH38" s="59"/>
      <c r="LI38" s="59"/>
      <c r="LJ38" s="59"/>
      <c r="LK38" s="59"/>
      <c r="LL38" s="59"/>
      <c r="LM38" s="59"/>
      <c r="LN38" s="59"/>
      <c r="LO38" s="59"/>
      <c r="LP38" s="59"/>
      <c r="LQ38" s="59"/>
      <c r="LR38" s="59"/>
      <c r="LS38" s="59"/>
      <c r="LT38" s="59"/>
      <c r="LU38" s="59"/>
      <c r="LV38" s="59"/>
      <c r="LW38" s="59"/>
      <c r="LX38" s="59"/>
      <c r="LY38" s="59"/>
      <c r="LZ38" s="59"/>
      <c r="MA38" s="59"/>
      <c r="MB38" s="59"/>
      <c r="MC38" s="59"/>
      <c r="MD38" s="59"/>
      <c r="ME38" s="59"/>
      <c r="MF38" s="59"/>
      <c r="MG38" s="59"/>
      <c r="MH38" s="59"/>
      <c r="MI38" s="59"/>
      <c r="MJ38" s="59"/>
      <c r="MK38" s="59"/>
      <c r="ML38" s="59"/>
      <c r="MM38" s="59"/>
      <c r="MN38" s="59"/>
      <c r="MO38" s="59"/>
      <c r="MP38" s="59"/>
      <c r="MQ38" s="59"/>
      <c r="MR38" s="59"/>
      <c r="MS38" s="59"/>
      <c r="MT38" s="59"/>
      <c r="MU38" s="59"/>
      <c r="MV38" s="59"/>
      <c r="MW38" s="59"/>
      <c r="MX38" s="59"/>
      <c r="MY38" s="59"/>
      <c r="MZ38" s="59"/>
      <c r="NA38" s="59"/>
      <c r="NB38" s="59"/>
      <c r="NC38" s="59"/>
    </row>
    <row r="39" spans="1:367" x14ac:dyDescent="0.3">
      <c r="A39" s="361" t="s">
        <v>22</v>
      </c>
      <c r="B39" s="214">
        <f t="shared" si="42"/>
        <v>12.32669523569448</v>
      </c>
      <c r="C39" s="215">
        <f t="shared" si="43"/>
        <v>15.216068167985391</v>
      </c>
      <c r="D39" s="216">
        <f t="shared" si="44"/>
        <v>78.556940017386268</v>
      </c>
      <c r="E39" s="217">
        <f t="shared" si="45"/>
        <v>62.598707824838471</v>
      </c>
      <c r="F39" s="357">
        <v>3967</v>
      </c>
      <c r="G39" s="30">
        <v>1643</v>
      </c>
      <c r="H39" s="30">
        <v>489</v>
      </c>
      <c r="I39" s="30">
        <v>250</v>
      </c>
      <c r="J39" s="30">
        <v>2711</v>
      </c>
      <c r="K39" s="30">
        <v>872</v>
      </c>
      <c r="L39" s="30">
        <v>27</v>
      </c>
      <c r="M39" s="30">
        <v>0</v>
      </c>
      <c r="N39" s="30">
        <v>493</v>
      </c>
      <c r="O39" s="30">
        <v>370</v>
      </c>
      <c r="P39" s="30">
        <v>247</v>
      </c>
      <c r="Q39" s="30">
        <v>151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40">
        <v>0</v>
      </c>
      <c r="Z39" s="214">
        <f t="shared" si="46"/>
        <v>6.1798512508451653</v>
      </c>
      <c r="AA39" s="215">
        <f t="shared" si="47"/>
        <v>7.1860308932169241</v>
      </c>
      <c r="AB39" s="216">
        <f t="shared" si="48"/>
        <v>86.610268378063012</v>
      </c>
      <c r="AC39" s="217">
        <f t="shared" si="49"/>
        <v>71.852387843704776</v>
      </c>
      <c r="AD39" s="357">
        <v>7395</v>
      </c>
      <c r="AE39" s="30">
        <v>1489</v>
      </c>
      <c r="AF39" s="30">
        <v>457</v>
      </c>
      <c r="AG39" s="30">
        <v>107</v>
      </c>
      <c r="AH39" s="30">
        <v>5938</v>
      </c>
      <c r="AI39" s="30">
        <v>993</v>
      </c>
      <c r="AJ39" s="30">
        <v>82</v>
      </c>
      <c r="AK39" s="30">
        <v>0</v>
      </c>
      <c r="AL39" s="30">
        <v>540</v>
      </c>
      <c r="AM39" s="30">
        <v>238</v>
      </c>
      <c r="AN39" s="30">
        <v>378</v>
      </c>
      <c r="AO39" s="30">
        <v>151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40">
        <v>0</v>
      </c>
      <c r="AX39" s="214">
        <f t="shared" si="50"/>
        <v>2.2185430463576159</v>
      </c>
      <c r="AY39" s="215">
        <f t="shared" si="51"/>
        <v>2.5353016688061616</v>
      </c>
      <c r="AZ39" s="216">
        <f t="shared" si="52"/>
        <v>81.448193996947609</v>
      </c>
      <c r="BA39" s="217">
        <f t="shared" si="53"/>
        <v>72.374053342113925</v>
      </c>
      <c r="BB39" s="357">
        <v>6040</v>
      </c>
      <c r="BC39" s="30">
        <v>3116</v>
      </c>
      <c r="BD39" s="30">
        <v>134</v>
      </c>
      <c r="BE39" s="30">
        <v>79</v>
      </c>
      <c r="BF39" s="30">
        <v>4803</v>
      </c>
      <c r="BG39" s="30">
        <v>2198</v>
      </c>
      <c r="BH39" s="30">
        <v>9</v>
      </c>
      <c r="BI39" s="30">
        <v>0</v>
      </c>
      <c r="BJ39" s="30">
        <v>537</v>
      </c>
      <c r="BK39" s="30">
        <v>451</v>
      </c>
      <c r="BL39" s="30">
        <v>557</v>
      </c>
      <c r="BM39" s="30">
        <v>388</v>
      </c>
      <c r="BN39" s="30">
        <v>0</v>
      </c>
      <c r="BO39" s="30">
        <v>0</v>
      </c>
      <c r="BP39" s="30">
        <v>0</v>
      </c>
      <c r="BQ39" s="30">
        <v>0</v>
      </c>
      <c r="BR39" s="30">
        <v>0</v>
      </c>
      <c r="BS39" s="30">
        <v>0</v>
      </c>
      <c r="BT39" s="30">
        <v>0</v>
      </c>
      <c r="BU39" s="40">
        <v>0</v>
      </c>
      <c r="BV39" s="214">
        <f t="shared" ref="BV39:BV60" si="66">CB39/BZ39*100</f>
        <v>16.606429522541376</v>
      </c>
      <c r="BW39" s="215">
        <f t="shared" ref="BW39:BW60" si="67">CC39/CA39*100</f>
        <v>12.77602523659306</v>
      </c>
      <c r="BX39" s="216">
        <f t="shared" ref="BX39:BY46" si="68">CD39/(BZ39-CB39-CF39)*100</f>
        <v>83.861362553596948</v>
      </c>
      <c r="BY39" s="217">
        <f t="shared" si="68"/>
        <v>75.406871609403254</v>
      </c>
      <c r="BZ39" s="357">
        <v>10514</v>
      </c>
      <c r="CA39" s="30">
        <v>634</v>
      </c>
      <c r="CB39" s="30">
        <v>1746</v>
      </c>
      <c r="CC39" s="30">
        <v>81</v>
      </c>
      <c r="CD39" s="30">
        <v>7041</v>
      </c>
      <c r="CE39" s="30">
        <v>417</v>
      </c>
      <c r="CF39" s="30">
        <v>372</v>
      </c>
      <c r="CG39" s="30">
        <v>0</v>
      </c>
      <c r="CH39" s="30">
        <v>843</v>
      </c>
      <c r="CI39" s="30">
        <v>92</v>
      </c>
      <c r="CJ39" s="30">
        <v>512</v>
      </c>
      <c r="CK39" s="30">
        <v>44</v>
      </c>
      <c r="CL39" s="30">
        <v>0</v>
      </c>
      <c r="CM39" s="30">
        <v>0</v>
      </c>
      <c r="CN39" s="30">
        <v>0</v>
      </c>
      <c r="CO39" s="30">
        <v>0</v>
      </c>
      <c r="CP39" s="30">
        <v>0</v>
      </c>
      <c r="CQ39" s="30">
        <v>0</v>
      </c>
      <c r="CR39" s="30">
        <v>0</v>
      </c>
      <c r="CS39" s="40">
        <v>0</v>
      </c>
      <c r="CT39" s="214">
        <f t="shared" si="54"/>
        <v>19.762205008106648</v>
      </c>
      <c r="CU39" s="215">
        <f t="shared" si="55"/>
        <v>17.158859470468432</v>
      </c>
      <c r="CV39" s="216">
        <f t="shared" si="56"/>
        <v>74.496644295302019</v>
      </c>
      <c r="CW39" s="217">
        <f t="shared" si="57"/>
        <v>64.843269821757829</v>
      </c>
      <c r="CX39" s="357">
        <v>5551</v>
      </c>
      <c r="CY39" s="30">
        <v>1964</v>
      </c>
      <c r="CZ39" s="30">
        <v>1097</v>
      </c>
      <c r="DA39" s="30">
        <v>337</v>
      </c>
      <c r="DB39" s="30">
        <v>3219</v>
      </c>
      <c r="DC39" s="30">
        <v>1055</v>
      </c>
      <c r="DD39" s="30">
        <v>133</v>
      </c>
      <c r="DE39" s="30">
        <v>0</v>
      </c>
      <c r="DF39" s="30">
        <v>747</v>
      </c>
      <c r="DG39" s="30">
        <v>411</v>
      </c>
      <c r="DH39" s="30">
        <v>355</v>
      </c>
      <c r="DI39" s="30">
        <v>161</v>
      </c>
      <c r="DJ39" s="30">
        <v>0</v>
      </c>
      <c r="DK39" s="30">
        <v>0</v>
      </c>
      <c r="DL39" s="30">
        <v>0</v>
      </c>
      <c r="DM39" s="30">
        <v>0</v>
      </c>
      <c r="DN39" s="30">
        <v>0</v>
      </c>
      <c r="DO39" s="30">
        <v>0</v>
      </c>
      <c r="DP39" s="30">
        <v>0</v>
      </c>
      <c r="DQ39" s="40">
        <v>0</v>
      </c>
      <c r="DR39" s="214">
        <f t="shared" si="58"/>
        <v>9.9811231713072193</v>
      </c>
      <c r="DS39" s="215">
        <f t="shared" si="59"/>
        <v>10.361445783132531</v>
      </c>
      <c r="DT39" s="216">
        <f t="shared" si="60"/>
        <v>96.843501326259954</v>
      </c>
      <c r="DU39" s="217">
        <f t="shared" si="61"/>
        <v>92.921146953405014</v>
      </c>
      <c r="DV39" s="357">
        <v>4238</v>
      </c>
      <c r="DW39" s="30">
        <v>1245</v>
      </c>
      <c r="DX39" s="30">
        <v>423</v>
      </c>
      <c r="DY39" s="30">
        <v>129</v>
      </c>
      <c r="DZ39" s="30">
        <v>3651</v>
      </c>
      <c r="EA39" s="30">
        <v>1037</v>
      </c>
      <c r="EB39" s="30">
        <v>45</v>
      </c>
      <c r="EC39" s="30">
        <v>0</v>
      </c>
      <c r="ED39" s="30">
        <v>72</v>
      </c>
      <c r="EE39" s="30">
        <v>48</v>
      </c>
      <c r="EF39" s="30">
        <v>47</v>
      </c>
      <c r="EG39" s="30">
        <v>31</v>
      </c>
      <c r="EH39" s="30">
        <v>0</v>
      </c>
      <c r="EI39" s="30">
        <v>0</v>
      </c>
      <c r="EJ39" s="30">
        <v>0</v>
      </c>
      <c r="EK39" s="30">
        <v>0</v>
      </c>
      <c r="EL39" s="30">
        <v>0</v>
      </c>
      <c r="EM39" s="30">
        <v>0</v>
      </c>
      <c r="EN39" s="30">
        <v>0</v>
      </c>
      <c r="EO39" s="40">
        <v>0</v>
      </c>
      <c r="EP39" s="214">
        <f t="shared" si="62"/>
        <v>7.3766712770862153</v>
      </c>
      <c r="EQ39" s="215">
        <f t="shared" si="63"/>
        <v>7.384823848238482</v>
      </c>
      <c r="ER39" s="216">
        <f t="shared" si="64"/>
        <v>70.611835506519554</v>
      </c>
      <c r="ES39" s="217">
        <f t="shared" si="65"/>
        <v>62.984637893196783</v>
      </c>
      <c r="ET39" s="357">
        <v>2169</v>
      </c>
      <c r="EU39" s="30">
        <v>1476</v>
      </c>
      <c r="EV39" s="30">
        <v>160</v>
      </c>
      <c r="EW39" s="30">
        <v>109</v>
      </c>
      <c r="EX39" s="30">
        <v>1408</v>
      </c>
      <c r="EY39" s="30">
        <v>861</v>
      </c>
      <c r="EZ39" s="30">
        <v>15</v>
      </c>
      <c r="FA39" s="30">
        <v>0</v>
      </c>
      <c r="FB39" s="30">
        <v>355</v>
      </c>
      <c r="FC39" s="30">
        <v>311</v>
      </c>
      <c r="FD39" s="30">
        <v>231</v>
      </c>
      <c r="FE39" s="30">
        <v>195</v>
      </c>
      <c r="FF39" s="30">
        <v>0</v>
      </c>
      <c r="FG39" s="30">
        <v>0</v>
      </c>
      <c r="FH39" s="30">
        <v>0</v>
      </c>
      <c r="FI39" s="30">
        <v>0</v>
      </c>
      <c r="FJ39" s="30">
        <v>0</v>
      </c>
      <c r="FK39" s="30">
        <v>0</v>
      </c>
      <c r="FL39" s="30">
        <v>0</v>
      </c>
      <c r="FM39" s="40">
        <v>0</v>
      </c>
    </row>
    <row r="40" spans="1:367" x14ac:dyDescent="0.3">
      <c r="A40" s="361" t="s">
        <v>23</v>
      </c>
      <c r="B40" s="214">
        <f t="shared" si="42"/>
        <v>12.147925177381207</v>
      </c>
      <c r="C40" s="215">
        <f t="shared" si="43"/>
        <v>13.562005277044856</v>
      </c>
      <c r="D40" s="216">
        <f t="shared" si="44"/>
        <v>73.562653562653551</v>
      </c>
      <c r="E40" s="217">
        <f t="shared" si="45"/>
        <v>56.410256410256409</v>
      </c>
      <c r="F40" s="357">
        <v>4651</v>
      </c>
      <c r="G40" s="30">
        <v>1895</v>
      </c>
      <c r="H40" s="30">
        <v>565</v>
      </c>
      <c r="I40" s="30">
        <v>257</v>
      </c>
      <c r="J40" s="30">
        <v>2994</v>
      </c>
      <c r="K40" s="30">
        <v>924</v>
      </c>
      <c r="L40" s="30">
        <v>16</v>
      </c>
      <c r="M40" s="30">
        <v>0</v>
      </c>
      <c r="N40" s="30">
        <v>641</v>
      </c>
      <c r="O40" s="30">
        <v>436</v>
      </c>
      <c r="P40" s="30">
        <v>435</v>
      </c>
      <c r="Q40" s="30">
        <v>278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40">
        <v>0</v>
      </c>
      <c r="Z40" s="214">
        <f t="shared" si="46"/>
        <v>6.1855670103092786</v>
      </c>
      <c r="AA40" s="215">
        <f t="shared" si="47"/>
        <v>6.1722249875559978</v>
      </c>
      <c r="AB40" s="216">
        <f t="shared" si="48"/>
        <v>83.804143126177024</v>
      </c>
      <c r="AC40" s="217">
        <f t="shared" si="49"/>
        <v>72.095490716180365</v>
      </c>
      <c r="AD40" s="357">
        <v>8536</v>
      </c>
      <c r="AE40" s="30">
        <v>2009</v>
      </c>
      <c r="AF40" s="30">
        <v>528</v>
      </c>
      <c r="AG40" s="30">
        <v>124</v>
      </c>
      <c r="AH40" s="30">
        <v>6675</v>
      </c>
      <c r="AI40" s="30">
        <v>1359</v>
      </c>
      <c r="AJ40" s="30">
        <v>43</v>
      </c>
      <c r="AK40" s="30">
        <v>0</v>
      </c>
      <c r="AL40" s="30">
        <v>756</v>
      </c>
      <c r="AM40" s="30">
        <v>325</v>
      </c>
      <c r="AN40" s="30">
        <v>534</v>
      </c>
      <c r="AO40" s="30">
        <v>201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40">
        <v>0</v>
      </c>
      <c r="AX40" s="214">
        <f t="shared" si="50"/>
        <v>1.7241379310344827</v>
      </c>
      <c r="AY40" s="215">
        <f t="shared" si="51"/>
        <v>2.0376579829765284</v>
      </c>
      <c r="AZ40" s="216">
        <f t="shared" si="52"/>
        <v>85.085263425808094</v>
      </c>
      <c r="BA40" s="217">
        <f t="shared" si="53"/>
        <v>76.540284360189574</v>
      </c>
      <c r="BB40" s="357">
        <v>8004</v>
      </c>
      <c r="BC40" s="30">
        <v>3877</v>
      </c>
      <c r="BD40" s="30">
        <v>138</v>
      </c>
      <c r="BE40" s="30">
        <v>79</v>
      </c>
      <c r="BF40" s="30">
        <v>6686</v>
      </c>
      <c r="BG40" s="30">
        <v>2907</v>
      </c>
      <c r="BH40" s="30">
        <v>8</v>
      </c>
      <c r="BI40" s="30">
        <v>0</v>
      </c>
      <c r="BJ40" s="30">
        <v>574</v>
      </c>
      <c r="BK40" s="30">
        <v>463</v>
      </c>
      <c r="BL40" s="30">
        <v>598</v>
      </c>
      <c r="BM40" s="30">
        <v>428</v>
      </c>
      <c r="BN40" s="30">
        <v>0</v>
      </c>
      <c r="BO40" s="30">
        <v>0</v>
      </c>
      <c r="BP40" s="30">
        <v>0</v>
      </c>
      <c r="BQ40" s="30">
        <v>0</v>
      </c>
      <c r="BR40" s="30">
        <v>0</v>
      </c>
      <c r="BS40" s="30">
        <v>0</v>
      </c>
      <c r="BT40" s="30">
        <v>0</v>
      </c>
      <c r="BU40" s="40">
        <v>0</v>
      </c>
      <c r="BV40" s="214">
        <f t="shared" si="66"/>
        <v>16.074828242695141</v>
      </c>
      <c r="BW40" s="215">
        <f t="shared" si="67"/>
        <v>12.219451371571072</v>
      </c>
      <c r="BX40" s="216">
        <f t="shared" si="68"/>
        <v>78.660876590587762</v>
      </c>
      <c r="BY40" s="217">
        <f t="shared" si="68"/>
        <v>69.17613636363636</v>
      </c>
      <c r="BZ40" s="357">
        <v>12081</v>
      </c>
      <c r="CA40" s="30">
        <v>802</v>
      </c>
      <c r="CB40" s="30">
        <v>1942</v>
      </c>
      <c r="CC40" s="30">
        <v>98</v>
      </c>
      <c r="CD40" s="30">
        <v>7789</v>
      </c>
      <c r="CE40" s="30">
        <v>487</v>
      </c>
      <c r="CF40" s="30">
        <v>237</v>
      </c>
      <c r="CG40" s="30">
        <v>0</v>
      </c>
      <c r="CH40" s="30">
        <v>1408</v>
      </c>
      <c r="CI40" s="30">
        <v>127</v>
      </c>
      <c r="CJ40" s="30">
        <v>705</v>
      </c>
      <c r="CK40" s="30">
        <v>90</v>
      </c>
      <c r="CL40" s="30">
        <v>0</v>
      </c>
      <c r="CM40" s="30">
        <v>0</v>
      </c>
      <c r="CN40" s="30">
        <v>0</v>
      </c>
      <c r="CO40" s="30">
        <v>0</v>
      </c>
      <c r="CP40" s="30">
        <v>0</v>
      </c>
      <c r="CQ40" s="30">
        <v>0</v>
      </c>
      <c r="CR40" s="30">
        <v>0</v>
      </c>
      <c r="CS40" s="40">
        <v>0</v>
      </c>
      <c r="CT40" s="214">
        <f t="shared" si="54"/>
        <v>18.222844693432929</v>
      </c>
      <c r="CU40" s="215">
        <f t="shared" si="55"/>
        <v>14.453125</v>
      </c>
      <c r="CV40" s="216">
        <f t="shared" si="56"/>
        <v>71.18709928113465</v>
      </c>
      <c r="CW40" s="217">
        <f t="shared" si="57"/>
        <v>64.332825976661596</v>
      </c>
      <c r="CX40" s="357">
        <v>6426</v>
      </c>
      <c r="CY40" s="30">
        <v>2304</v>
      </c>
      <c r="CZ40" s="30">
        <v>1171</v>
      </c>
      <c r="DA40" s="30">
        <v>333</v>
      </c>
      <c r="DB40" s="30">
        <v>3664</v>
      </c>
      <c r="DC40" s="30">
        <v>1268</v>
      </c>
      <c r="DD40" s="30">
        <v>108</v>
      </c>
      <c r="DE40" s="30">
        <v>0</v>
      </c>
      <c r="DF40" s="30">
        <v>926</v>
      </c>
      <c r="DG40" s="30">
        <v>463</v>
      </c>
      <c r="DH40" s="30">
        <v>557</v>
      </c>
      <c r="DI40" s="30">
        <v>240</v>
      </c>
      <c r="DJ40" s="30">
        <v>0</v>
      </c>
      <c r="DK40" s="30">
        <v>0</v>
      </c>
      <c r="DL40" s="30">
        <v>0</v>
      </c>
      <c r="DM40" s="30">
        <v>0</v>
      </c>
      <c r="DN40" s="30">
        <v>0</v>
      </c>
      <c r="DO40" s="30">
        <v>0</v>
      </c>
      <c r="DP40" s="30">
        <v>0</v>
      </c>
      <c r="DQ40" s="40">
        <v>0</v>
      </c>
      <c r="DR40" s="214">
        <f t="shared" si="58"/>
        <v>10.334221857699404</v>
      </c>
      <c r="DS40" s="215">
        <f t="shared" si="59"/>
        <v>9.1267235718975694</v>
      </c>
      <c r="DT40" s="216">
        <f t="shared" si="60"/>
        <v>97.045137273150303</v>
      </c>
      <c r="DU40" s="217">
        <f t="shared" si="61"/>
        <v>93.352601156069355</v>
      </c>
      <c r="DV40" s="357">
        <v>4877</v>
      </c>
      <c r="DW40" s="30">
        <v>1523</v>
      </c>
      <c r="DX40" s="30">
        <v>504</v>
      </c>
      <c r="DY40" s="30">
        <v>139</v>
      </c>
      <c r="DZ40" s="30">
        <v>4171</v>
      </c>
      <c r="EA40" s="30">
        <v>1292</v>
      </c>
      <c r="EB40" s="30">
        <v>75</v>
      </c>
      <c r="EC40" s="30">
        <v>0</v>
      </c>
      <c r="ED40" s="30">
        <v>77</v>
      </c>
      <c r="EE40" s="30">
        <v>56</v>
      </c>
      <c r="EF40" s="30">
        <v>50</v>
      </c>
      <c r="EG40" s="30">
        <v>36</v>
      </c>
      <c r="EH40" s="30">
        <v>0</v>
      </c>
      <c r="EI40" s="30">
        <v>0</v>
      </c>
      <c r="EJ40" s="30">
        <v>0</v>
      </c>
      <c r="EK40" s="30">
        <v>0</v>
      </c>
      <c r="EL40" s="30">
        <v>0</v>
      </c>
      <c r="EM40" s="30">
        <v>0</v>
      </c>
      <c r="EN40" s="30">
        <v>0</v>
      </c>
      <c r="EO40" s="40">
        <v>0</v>
      </c>
      <c r="EP40" s="214">
        <f t="shared" si="62"/>
        <v>4.4123545928600079</v>
      </c>
      <c r="EQ40" s="215">
        <f t="shared" si="63"/>
        <v>3.8684719535783367</v>
      </c>
      <c r="ER40" s="216">
        <f t="shared" si="64"/>
        <v>65.446127946127945</v>
      </c>
      <c r="ES40" s="217">
        <f t="shared" si="65"/>
        <v>57.008718980549965</v>
      </c>
      <c r="ET40" s="357">
        <v>2493</v>
      </c>
      <c r="EU40" s="30">
        <v>1551</v>
      </c>
      <c r="EV40" s="30">
        <v>110</v>
      </c>
      <c r="EW40" s="30">
        <v>60</v>
      </c>
      <c r="EX40" s="30">
        <v>1555</v>
      </c>
      <c r="EY40" s="30">
        <v>850</v>
      </c>
      <c r="EZ40" s="30">
        <v>7</v>
      </c>
      <c r="FA40" s="30">
        <v>0</v>
      </c>
      <c r="FB40" s="30">
        <v>499</v>
      </c>
      <c r="FC40" s="30">
        <v>401</v>
      </c>
      <c r="FD40" s="30">
        <v>322</v>
      </c>
      <c r="FE40" s="30">
        <v>240</v>
      </c>
      <c r="FF40" s="30">
        <v>0</v>
      </c>
      <c r="FG40" s="30">
        <v>0</v>
      </c>
      <c r="FH40" s="30">
        <v>0</v>
      </c>
      <c r="FI40" s="30">
        <v>0</v>
      </c>
      <c r="FJ40" s="30">
        <v>0</v>
      </c>
      <c r="FK40" s="30">
        <v>0</v>
      </c>
      <c r="FL40" s="30">
        <v>0</v>
      </c>
      <c r="FM40" s="40">
        <v>0</v>
      </c>
    </row>
    <row r="41" spans="1:367" ht="14.25" thickBot="1" x14ac:dyDescent="0.35">
      <c r="A41" s="432" t="s">
        <v>24</v>
      </c>
      <c r="B41" s="444">
        <f t="shared" si="42"/>
        <v>15.69735642661805</v>
      </c>
      <c r="C41" s="445">
        <f t="shared" si="43"/>
        <v>14.55223880597015</v>
      </c>
      <c r="D41" s="446">
        <f t="shared" si="44"/>
        <v>74.327256944444443</v>
      </c>
      <c r="E41" s="447">
        <f t="shared" si="45"/>
        <v>61.954148471615724</v>
      </c>
      <c r="F41" s="442">
        <v>5485</v>
      </c>
      <c r="G41" s="413">
        <v>2144</v>
      </c>
      <c r="H41" s="413">
        <v>861</v>
      </c>
      <c r="I41" s="413">
        <v>312</v>
      </c>
      <c r="J41" s="413">
        <v>3425</v>
      </c>
      <c r="K41" s="413">
        <v>1135</v>
      </c>
      <c r="L41" s="413">
        <v>16</v>
      </c>
      <c r="M41" s="413">
        <v>0</v>
      </c>
      <c r="N41" s="413">
        <v>495</v>
      </c>
      <c r="O41" s="413">
        <v>320</v>
      </c>
      <c r="P41" s="413">
        <v>688</v>
      </c>
      <c r="Q41" s="413">
        <v>377</v>
      </c>
      <c r="R41" s="413">
        <v>0</v>
      </c>
      <c r="S41" s="413">
        <v>0</v>
      </c>
      <c r="T41" s="413">
        <v>0</v>
      </c>
      <c r="U41" s="413">
        <v>0</v>
      </c>
      <c r="V41" s="413">
        <v>0</v>
      </c>
      <c r="W41" s="413">
        <v>0</v>
      </c>
      <c r="X41" s="413">
        <v>0</v>
      </c>
      <c r="Y41" s="414">
        <v>0</v>
      </c>
      <c r="Z41" s="444">
        <f t="shared" si="46"/>
        <v>6.64582492940702</v>
      </c>
      <c r="AA41" s="445">
        <f t="shared" si="47"/>
        <v>5.7516858389527963</v>
      </c>
      <c r="AB41" s="446">
        <f t="shared" si="48"/>
        <v>83.878326996197714</v>
      </c>
      <c r="AC41" s="447">
        <f t="shared" si="49"/>
        <v>73.569023569023571</v>
      </c>
      <c r="AD41" s="442">
        <v>9916</v>
      </c>
      <c r="AE41" s="413">
        <v>2521</v>
      </c>
      <c r="AF41" s="413">
        <v>659</v>
      </c>
      <c r="AG41" s="413">
        <v>145</v>
      </c>
      <c r="AH41" s="413">
        <v>7721</v>
      </c>
      <c r="AI41" s="413">
        <v>1748</v>
      </c>
      <c r="AJ41" s="413">
        <v>52</v>
      </c>
      <c r="AK41" s="413">
        <v>0</v>
      </c>
      <c r="AL41" s="413">
        <v>610</v>
      </c>
      <c r="AM41" s="413">
        <v>257</v>
      </c>
      <c r="AN41" s="413">
        <v>874</v>
      </c>
      <c r="AO41" s="413">
        <v>371</v>
      </c>
      <c r="AP41" s="413">
        <v>0</v>
      </c>
      <c r="AQ41" s="413">
        <v>0</v>
      </c>
      <c r="AR41" s="413">
        <v>0</v>
      </c>
      <c r="AS41" s="413">
        <v>0</v>
      </c>
      <c r="AT41" s="413">
        <v>0</v>
      </c>
      <c r="AU41" s="413">
        <v>0</v>
      </c>
      <c r="AV41" s="413">
        <v>0</v>
      </c>
      <c r="AW41" s="414">
        <v>0</v>
      </c>
      <c r="AX41" s="444">
        <f t="shared" si="50"/>
        <v>1.52990264255911</v>
      </c>
      <c r="AY41" s="445">
        <f t="shared" si="51"/>
        <v>1.7381974248927041</v>
      </c>
      <c r="AZ41" s="446">
        <f t="shared" si="52"/>
        <v>85.919321517886274</v>
      </c>
      <c r="BA41" s="447">
        <f t="shared" si="53"/>
        <v>78.772657785542705</v>
      </c>
      <c r="BB41" s="442">
        <v>9347</v>
      </c>
      <c r="BC41" s="413">
        <v>4660</v>
      </c>
      <c r="BD41" s="413">
        <v>143</v>
      </c>
      <c r="BE41" s="413">
        <v>81</v>
      </c>
      <c r="BF41" s="413">
        <v>7902</v>
      </c>
      <c r="BG41" s="413">
        <v>3607</v>
      </c>
      <c r="BH41" s="413">
        <v>7</v>
      </c>
      <c r="BI41" s="413">
        <v>0</v>
      </c>
      <c r="BJ41" s="413">
        <v>655</v>
      </c>
      <c r="BK41" s="413">
        <v>490</v>
      </c>
      <c r="BL41" s="413">
        <v>640</v>
      </c>
      <c r="BM41" s="413">
        <v>482</v>
      </c>
      <c r="BN41" s="413">
        <v>0</v>
      </c>
      <c r="BO41" s="413">
        <v>0</v>
      </c>
      <c r="BP41" s="413">
        <v>0</v>
      </c>
      <c r="BQ41" s="413">
        <v>0</v>
      </c>
      <c r="BR41" s="413">
        <v>0</v>
      </c>
      <c r="BS41" s="413">
        <v>0</v>
      </c>
      <c r="BT41" s="413">
        <v>0</v>
      </c>
      <c r="BU41" s="414">
        <v>0</v>
      </c>
      <c r="BV41" s="444">
        <f t="shared" si="66"/>
        <v>14.14243451908507</v>
      </c>
      <c r="BW41" s="445">
        <f t="shared" si="67"/>
        <v>11.808809746954077</v>
      </c>
      <c r="BX41" s="446">
        <f t="shared" si="68"/>
        <v>83.066439522998294</v>
      </c>
      <c r="BY41" s="447">
        <f t="shared" si="68"/>
        <v>75.239107332624869</v>
      </c>
      <c r="BZ41" s="442">
        <v>13859</v>
      </c>
      <c r="CA41" s="413">
        <v>1067</v>
      </c>
      <c r="CB41" s="413">
        <v>1960</v>
      </c>
      <c r="CC41" s="413">
        <v>126</v>
      </c>
      <c r="CD41" s="413">
        <v>9752</v>
      </c>
      <c r="CE41" s="413">
        <v>708</v>
      </c>
      <c r="CF41" s="413">
        <v>159</v>
      </c>
      <c r="CG41" s="413">
        <v>0</v>
      </c>
      <c r="CH41" s="413">
        <v>1100</v>
      </c>
      <c r="CI41" s="413">
        <v>135</v>
      </c>
      <c r="CJ41" s="413">
        <v>888</v>
      </c>
      <c r="CK41" s="413">
        <v>98</v>
      </c>
      <c r="CL41" s="413">
        <v>0</v>
      </c>
      <c r="CM41" s="413">
        <v>0</v>
      </c>
      <c r="CN41" s="413">
        <v>0</v>
      </c>
      <c r="CO41" s="413">
        <v>0</v>
      </c>
      <c r="CP41" s="413">
        <v>0</v>
      </c>
      <c r="CQ41" s="413">
        <v>0</v>
      </c>
      <c r="CR41" s="413">
        <v>0</v>
      </c>
      <c r="CS41" s="414">
        <v>0</v>
      </c>
      <c r="CT41" s="444">
        <f t="shared" si="54"/>
        <v>16.92537313432836</v>
      </c>
      <c r="CU41" s="445">
        <f t="shared" si="55"/>
        <v>13.99752984767394</v>
      </c>
      <c r="CV41" s="446">
        <f t="shared" si="56"/>
        <v>75.830760849827499</v>
      </c>
      <c r="CW41" s="447">
        <f t="shared" si="57"/>
        <v>68.166586883676402</v>
      </c>
      <c r="CX41" s="442">
        <v>6700</v>
      </c>
      <c r="CY41" s="413">
        <v>2429</v>
      </c>
      <c r="CZ41" s="413">
        <v>1134</v>
      </c>
      <c r="DA41" s="413">
        <v>340</v>
      </c>
      <c r="DB41" s="413">
        <v>4176</v>
      </c>
      <c r="DC41" s="413">
        <v>1424</v>
      </c>
      <c r="DD41" s="413">
        <v>59</v>
      </c>
      <c r="DE41" s="413">
        <v>0</v>
      </c>
      <c r="DF41" s="413">
        <v>673</v>
      </c>
      <c r="DG41" s="413">
        <v>330</v>
      </c>
      <c r="DH41" s="413">
        <v>658</v>
      </c>
      <c r="DI41" s="413">
        <v>335</v>
      </c>
      <c r="DJ41" s="413">
        <v>0</v>
      </c>
      <c r="DK41" s="413">
        <v>0</v>
      </c>
      <c r="DL41" s="413">
        <v>0</v>
      </c>
      <c r="DM41" s="413">
        <v>0</v>
      </c>
      <c r="DN41" s="413">
        <v>0</v>
      </c>
      <c r="DO41" s="413">
        <v>0</v>
      </c>
      <c r="DP41" s="413">
        <v>0</v>
      </c>
      <c r="DQ41" s="414">
        <v>0</v>
      </c>
      <c r="DR41" s="444">
        <f t="shared" si="58"/>
        <v>10.890902227255568</v>
      </c>
      <c r="DS41" s="445">
        <f t="shared" si="59"/>
        <v>8.9338892197736754</v>
      </c>
      <c r="DT41" s="446">
        <f t="shared" si="60"/>
        <v>93.248763706729733</v>
      </c>
      <c r="DU41" s="447">
        <f t="shared" si="61"/>
        <v>89.993459777632438</v>
      </c>
      <c r="DV41" s="442">
        <v>5298</v>
      </c>
      <c r="DW41" s="413">
        <v>1679</v>
      </c>
      <c r="DX41" s="413">
        <v>577</v>
      </c>
      <c r="DY41" s="413">
        <v>150</v>
      </c>
      <c r="DZ41" s="413">
        <v>4337</v>
      </c>
      <c r="EA41" s="413">
        <v>1376</v>
      </c>
      <c r="EB41" s="413">
        <v>70</v>
      </c>
      <c r="EC41" s="413">
        <v>0</v>
      </c>
      <c r="ED41" s="413">
        <v>53</v>
      </c>
      <c r="EE41" s="413">
        <v>45</v>
      </c>
      <c r="EF41" s="413">
        <v>261</v>
      </c>
      <c r="EG41" s="413">
        <v>108</v>
      </c>
      <c r="EH41" s="413">
        <v>0</v>
      </c>
      <c r="EI41" s="413">
        <v>0</v>
      </c>
      <c r="EJ41" s="413">
        <v>0</v>
      </c>
      <c r="EK41" s="413">
        <v>0</v>
      </c>
      <c r="EL41" s="413">
        <v>0</v>
      </c>
      <c r="EM41" s="413">
        <v>0</v>
      </c>
      <c r="EN41" s="413">
        <v>0</v>
      </c>
      <c r="EO41" s="414">
        <v>0</v>
      </c>
      <c r="EP41" s="444">
        <f t="shared" si="62"/>
        <v>5.4670528602461985</v>
      </c>
      <c r="EQ41" s="445">
        <f t="shared" si="63"/>
        <v>4.626951995373048</v>
      </c>
      <c r="ER41" s="446">
        <f t="shared" si="64"/>
        <v>68.92307692307692</v>
      </c>
      <c r="ES41" s="447">
        <f t="shared" si="65"/>
        <v>61.309884778653732</v>
      </c>
      <c r="ET41" s="442">
        <v>2762</v>
      </c>
      <c r="EU41" s="413">
        <v>1729</v>
      </c>
      <c r="EV41" s="413">
        <v>151</v>
      </c>
      <c r="EW41" s="413">
        <v>80</v>
      </c>
      <c r="EX41" s="413">
        <v>1792</v>
      </c>
      <c r="EY41" s="413">
        <v>1011</v>
      </c>
      <c r="EZ41" s="413">
        <v>11</v>
      </c>
      <c r="FA41" s="413">
        <v>0</v>
      </c>
      <c r="FB41" s="413">
        <v>382</v>
      </c>
      <c r="FC41" s="413">
        <v>299</v>
      </c>
      <c r="FD41" s="413">
        <v>426</v>
      </c>
      <c r="FE41" s="413">
        <v>339</v>
      </c>
      <c r="FF41" s="413">
        <v>0</v>
      </c>
      <c r="FG41" s="413">
        <v>0</v>
      </c>
      <c r="FH41" s="413">
        <v>0</v>
      </c>
      <c r="FI41" s="413">
        <v>0</v>
      </c>
      <c r="FJ41" s="413">
        <v>0</v>
      </c>
      <c r="FK41" s="413">
        <v>0</v>
      </c>
      <c r="FL41" s="413">
        <v>0</v>
      </c>
      <c r="FM41" s="414">
        <v>0</v>
      </c>
    </row>
    <row r="42" spans="1:367" x14ac:dyDescent="0.3">
      <c r="A42" s="443" t="s">
        <v>25</v>
      </c>
      <c r="B42" s="228">
        <f t="shared" si="42"/>
        <v>14.614733276883996</v>
      </c>
      <c r="C42" s="229">
        <f t="shared" si="43"/>
        <v>14.010282776349614</v>
      </c>
      <c r="D42" s="230">
        <f t="shared" si="44"/>
        <v>76.663356504468709</v>
      </c>
      <c r="E42" s="231">
        <f t="shared" si="45"/>
        <v>63.527653213751869</v>
      </c>
      <c r="F42" s="431">
        <v>5905</v>
      </c>
      <c r="G42" s="390">
        <v>2334</v>
      </c>
      <c r="H42" s="390">
        <v>863</v>
      </c>
      <c r="I42" s="390">
        <v>327</v>
      </c>
      <c r="J42" s="390">
        <v>3860</v>
      </c>
      <c r="K42" s="390">
        <v>1275</v>
      </c>
      <c r="L42" s="390">
        <v>7</v>
      </c>
      <c r="M42" s="390">
        <v>0</v>
      </c>
      <c r="N42" s="390">
        <v>612</v>
      </c>
      <c r="O42" s="390">
        <v>397</v>
      </c>
      <c r="P42" s="390">
        <v>563</v>
      </c>
      <c r="Q42" s="390">
        <v>335</v>
      </c>
      <c r="R42" s="390">
        <v>0</v>
      </c>
      <c r="S42" s="390">
        <v>0</v>
      </c>
      <c r="T42" s="390">
        <v>0</v>
      </c>
      <c r="U42" s="390">
        <v>0</v>
      </c>
      <c r="V42" s="390">
        <v>0</v>
      </c>
      <c r="W42" s="390">
        <v>0</v>
      </c>
      <c r="X42" s="390">
        <v>0</v>
      </c>
      <c r="Y42" s="391">
        <v>0</v>
      </c>
      <c r="Z42" s="228">
        <f t="shared" si="46"/>
        <v>5.6984667802385012</v>
      </c>
      <c r="AA42" s="229">
        <f t="shared" si="47"/>
        <v>6.255558849688704</v>
      </c>
      <c r="AB42" s="230">
        <f t="shared" si="48"/>
        <v>84.708121827411162</v>
      </c>
      <c r="AC42" s="231">
        <f t="shared" si="49"/>
        <v>75.426944971536997</v>
      </c>
      <c r="AD42" s="431">
        <v>11740</v>
      </c>
      <c r="AE42" s="390">
        <v>3373</v>
      </c>
      <c r="AF42" s="390">
        <v>669</v>
      </c>
      <c r="AG42" s="390">
        <v>211</v>
      </c>
      <c r="AH42" s="390">
        <v>9345</v>
      </c>
      <c r="AI42" s="390">
        <v>2385</v>
      </c>
      <c r="AJ42" s="390">
        <v>39</v>
      </c>
      <c r="AK42" s="390">
        <v>0</v>
      </c>
      <c r="AL42" s="390">
        <v>964</v>
      </c>
      <c r="AM42" s="390">
        <v>493</v>
      </c>
      <c r="AN42" s="390">
        <v>723</v>
      </c>
      <c r="AO42" s="390">
        <v>284</v>
      </c>
      <c r="AP42" s="390">
        <v>0</v>
      </c>
      <c r="AQ42" s="390">
        <v>0</v>
      </c>
      <c r="AR42" s="390">
        <v>0</v>
      </c>
      <c r="AS42" s="390">
        <v>0</v>
      </c>
      <c r="AT42" s="390">
        <v>0</v>
      </c>
      <c r="AU42" s="390">
        <v>0</v>
      </c>
      <c r="AV42" s="390">
        <v>0</v>
      </c>
      <c r="AW42" s="391">
        <v>0</v>
      </c>
      <c r="AX42" s="228">
        <f t="shared" si="50"/>
        <v>1.2673231218088987</v>
      </c>
      <c r="AY42" s="229">
        <f t="shared" si="51"/>
        <v>1.2602179836512262</v>
      </c>
      <c r="AZ42" s="230">
        <f t="shared" si="52"/>
        <v>84.740439682246446</v>
      </c>
      <c r="BA42" s="231">
        <f t="shared" si="53"/>
        <v>78.578820282856157</v>
      </c>
      <c r="BB42" s="431">
        <v>10968</v>
      </c>
      <c r="BC42" s="390">
        <v>5872</v>
      </c>
      <c r="BD42" s="390">
        <v>139</v>
      </c>
      <c r="BE42" s="390">
        <v>74</v>
      </c>
      <c r="BF42" s="390">
        <v>9174</v>
      </c>
      <c r="BG42" s="390">
        <v>4556</v>
      </c>
      <c r="BH42" s="390">
        <v>3</v>
      </c>
      <c r="BI42" s="390">
        <v>0</v>
      </c>
      <c r="BJ42" s="390">
        <v>943</v>
      </c>
      <c r="BK42" s="390">
        <v>714</v>
      </c>
      <c r="BL42" s="390">
        <v>709</v>
      </c>
      <c r="BM42" s="390">
        <v>528</v>
      </c>
      <c r="BN42" s="390">
        <v>0</v>
      </c>
      <c r="BO42" s="390">
        <v>0</v>
      </c>
      <c r="BP42" s="390">
        <v>0</v>
      </c>
      <c r="BQ42" s="390">
        <v>0</v>
      </c>
      <c r="BR42" s="390">
        <v>0</v>
      </c>
      <c r="BS42" s="390">
        <v>0</v>
      </c>
      <c r="BT42" s="390">
        <v>0</v>
      </c>
      <c r="BU42" s="391">
        <v>0</v>
      </c>
      <c r="BV42" s="228">
        <f t="shared" si="66"/>
        <v>11.284409784709725</v>
      </c>
      <c r="BW42" s="229">
        <f t="shared" si="67"/>
        <v>8.515625</v>
      </c>
      <c r="BX42" s="230">
        <f t="shared" si="68"/>
        <v>83.55004535833082</v>
      </c>
      <c r="BY42" s="231">
        <f t="shared" si="68"/>
        <v>73.783091374893246</v>
      </c>
      <c r="BZ42" s="431">
        <v>15003</v>
      </c>
      <c r="CA42" s="390">
        <v>1280</v>
      </c>
      <c r="CB42" s="390">
        <v>1693</v>
      </c>
      <c r="CC42" s="390">
        <v>109</v>
      </c>
      <c r="CD42" s="390">
        <v>11052</v>
      </c>
      <c r="CE42" s="390">
        <v>864</v>
      </c>
      <c r="CF42" s="390">
        <v>82</v>
      </c>
      <c r="CG42" s="390">
        <v>0</v>
      </c>
      <c r="CH42" s="390">
        <v>1174</v>
      </c>
      <c r="CI42" s="390">
        <v>159</v>
      </c>
      <c r="CJ42" s="390">
        <v>1002</v>
      </c>
      <c r="CK42" s="390">
        <v>148</v>
      </c>
      <c r="CL42" s="390">
        <v>0</v>
      </c>
      <c r="CM42" s="390">
        <v>0</v>
      </c>
      <c r="CN42" s="390">
        <v>0</v>
      </c>
      <c r="CO42" s="390">
        <v>0</v>
      </c>
      <c r="CP42" s="390">
        <v>0</v>
      </c>
      <c r="CQ42" s="390">
        <v>0</v>
      </c>
      <c r="CR42" s="390">
        <v>0</v>
      </c>
      <c r="CS42" s="391">
        <v>0</v>
      </c>
      <c r="CT42" s="228">
        <f t="shared" si="54"/>
        <v>16.353331490185237</v>
      </c>
      <c r="CU42" s="229">
        <f t="shared" si="55"/>
        <v>13.263157894736842</v>
      </c>
      <c r="CV42" s="230">
        <f t="shared" si="56"/>
        <v>76.029900332225907</v>
      </c>
      <c r="CW42" s="231">
        <f t="shared" si="57"/>
        <v>70.34789644012946</v>
      </c>
      <c r="CX42" s="431">
        <v>7234</v>
      </c>
      <c r="CY42" s="390">
        <v>2850</v>
      </c>
      <c r="CZ42" s="390">
        <v>1183</v>
      </c>
      <c r="DA42" s="390">
        <v>378</v>
      </c>
      <c r="DB42" s="390">
        <v>4577</v>
      </c>
      <c r="DC42" s="390">
        <v>1739</v>
      </c>
      <c r="DD42" s="390">
        <v>31</v>
      </c>
      <c r="DE42" s="390">
        <v>0</v>
      </c>
      <c r="DF42" s="390">
        <v>814</v>
      </c>
      <c r="DG42" s="390">
        <v>419</v>
      </c>
      <c r="DH42" s="390">
        <v>629</v>
      </c>
      <c r="DI42" s="390">
        <v>314</v>
      </c>
      <c r="DJ42" s="390">
        <v>0</v>
      </c>
      <c r="DK42" s="390">
        <v>0</v>
      </c>
      <c r="DL42" s="390">
        <v>0</v>
      </c>
      <c r="DM42" s="390">
        <v>0</v>
      </c>
      <c r="DN42" s="390">
        <v>0</v>
      </c>
      <c r="DO42" s="390">
        <v>0</v>
      </c>
      <c r="DP42" s="390">
        <v>0</v>
      </c>
      <c r="DQ42" s="391">
        <v>0</v>
      </c>
      <c r="DR42" s="228">
        <f t="shared" si="58"/>
        <v>8.0402930402930401</v>
      </c>
      <c r="DS42" s="229">
        <f t="shared" si="59"/>
        <v>7.743933918430562</v>
      </c>
      <c r="DT42" s="230">
        <f t="shared" si="60"/>
        <v>95.436105476673433</v>
      </c>
      <c r="DU42" s="231">
        <f t="shared" si="61"/>
        <v>92.165640738668159</v>
      </c>
      <c r="DV42" s="431">
        <v>5460</v>
      </c>
      <c r="DW42" s="390">
        <v>1937</v>
      </c>
      <c r="DX42" s="390">
        <v>439</v>
      </c>
      <c r="DY42" s="390">
        <v>150</v>
      </c>
      <c r="DZ42" s="390">
        <v>4705</v>
      </c>
      <c r="EA42" s="390">
        <v>1647</v>
      </c>
      <c r="EB42" s="390">
        <v>91</v>
      </c>
      <c r="EC42" s="390">
        <v>0</v>
      </c>
      <c r="ED42" s="390">
        <v>73</v>
      </c>
      <c r="EE42" s="390">
        <v>52</v>
      </c>
      <c r="EF42" s="390">
        <v>152</v>
      </c>
      <c r="EG42" s="390">
        <v>88</v>
      </c>
      <c r="EH42" s="390">
        <v>0</v>
      </c>
      <c r="EI42" s="390">
        <v>0</v>
      </c>
      <c r="EJ42" s="390">
        <v>0</v>
      </c>
      <c r="EK42" s="390">
        <v>0</v>
      </c>
      <c r="EL42" s="390">
        <v>0</v>
      </c>
      <c r="EM42" s="390">
        <v>0</v>
      </c>
      <c r="EN42" s="390">
        <v>0</v>
      </c>
      <c r="EO42" s="391">
        <v>0</v>
      </c>
      <c r="EP42" s="228">
        <f t="shared" si="62"/>
        <v>4.2052980132450335</v>
      </c>
      <c r="EQ42" s="229">
        <f t="shared" si="63"/>
        <v>4.1220556745182009</v>
      </c>
      <c r="ER42" s="230">
        <f t="shared" si="64"/>
        <v>68.1786703601108</v>
      </c>
      <c r="ES42" s="231">
        <f t="shared" si="65"/>
        <v>59.519821328866549</v>
      </c>
      <c r="ET42" s="431">
        <v>3020</v>
      </c>
      <c r="EU42" s="390">
        <v>1868</v>
      </c>
      <c r="EV42" s="390">
        <v>127</v>
      </c>
      <c r="EW42" s="390">
        <v>77</v>
      </c>
      <c r="EX42" s="390">
        <v>1969</v>
      </c>
      <c r="EY42" s="390">
        <v>1066</v>
      </c>
      <c r="EZ42" s="390">
        <v>5</v>
      </c>
      <c r="FA42" s="390">
        <v>0</v>
      </c>
      <c r="FB42" s="390">
        <v>463</v>
      </c>
      <c r="FC42" s="390">
        <v>372</v>
      </c>
      <c r="FD42" s="390">
        <v>456</v>
      </c>
      <c r="FE42" s="390">
        <v>353</v>
      </c>
      <c r="FF42" s="390">
        <v>0</v>
      </c>
      <c r="FG42" s="390">
        <v>0</v>
      </c>
      <c r="FH42" s="390">
        <v>0</v>
      </c>
      <c r="FI42" s="390">
        <v>0</v>
      </c>
      <c r="FJ42" s="390">
        <v>0</v>
      </c>
      <c r="FK42" s="390">
        <v>0</v>
      </c>
      <c r="FL42" s="390">
        <v>0</v>
      </c>
      <c r="FM42" s="391">
        <v>0</v>
      </c>
    </row>
    <row r="43" spans="1:367" x14ac:dyDescent="0.3">
      <c r="A43" s="361" t="s">
        <v>26</v>
      </c>
      <c r="B43" s="214">
        <f t="shared" si="42"/>
        <v>13.872286882667506</v>
      </c>
      <c r="C43" s="215">
        <f t="shared" si="43"/>
        <v>13.164062500000002</v>
      </c>
      <c r="D43" s="216">
        <f t="shared" si="44"/>
        <v>73.110012813472451</v>
      </c>
      <c r="E43" s="217">
        <f t="shared" si="45"/>
        <v>65.497076023391813</v>
      </c>
      <c r="F43" s="357">
        <v>6358</v>
      </c>
      <c r="G43" s="30">
        <v>2560</v>
      </c>
      <c r="H43" s="30">
        <v>882</v>
      </c>
      <c r="I43" s="30">
        <v>337</v>
      </c>
      <c r="J43" s="30">
        <v>3994</v>
      </c>
      <c r="K43" s="30">
        <v>1456</v>
      </c>
      <c r="L43" s="30">
        <v>13</v>
      </c>
      <c r="M43" s="30">
        <v>0</v>
      </c>
      <c r="N43" s="30">
        <v>705</v>
      </c>
      <c r="O43" s="30">
        <v>487</v>
      </c>
      <c r="P43" s="30">
        <v>764</v>
      </c>
      <c r="Q43" s="30">
        <v>280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40">
        <v>0</v>
      </c>
      <c r="Z43" s="214">
        <f t="shared" si="46"/>
        <v>5.1422238640561506</v>
      </c>
      <c r="AA43" s="215">
        <f t="shared" si="47"/>
        <v>5.4243008678881388</v>
      </c>
      <c r="AB43" s="216">
        <f t="shared" si="48"/>
        <v>83.972506443802232</v>
      </c>
      <c r="AC43" s="217">
        <f t="shared" si="49"/>
        <v>75.070099413714004</v>
      </c>
      <c r="AD43" s="357">
        <v>13535</v>
      </c>
      <c r="AE43" s="30">
        <v>4148</v>
      </c>
      <c r="AF43" s="30">
        <v>696</v>
      </c>
      <c r="AG43" s="30">
        <v>225</v>
      </c>
      <c r="AH43" s="30">
        <v>10751</v>
      </c>
      <c r="AI43" s="30">
        <v>2945</v>
      </c>
      <c r="AJ43" s="30">
        <v>36</v>
      </c>
      <c r="AK43" s="30">
        <v>0</v>
      </c>
      <c r="AL43" s="30">
        <v>1150</v>
      </c>
      <c r="AM43" s="30">
        <v>598</v>
      </c>
      <c r="AN43" s="30">
        <v>902</v>
      </c>
      <c r="AO43" s="30">
        <v>380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40">
        <v>0</v>
      </c>
      <c r="AX43" s="214">
        <f t="shared" si="50"/>
        <v>1.6049282645699925</v>
      </c>
      <c r="AY43" s="215">
        <f t="shared" si="51"/>
        <v>1.6544117647058825</v>
      </c>
      <c r="AZ43" s="216">
        <f t="shared" si="52"/>
        <v>84.638206691939999</v>
      </c>
      <c r="BA43" s="217">
        <f t="shared" si="53"/>
        <v>79.338605319913739</v>
      </c>
      <c r="BB43" s="357">
        <v>12337</v>
      </c>
      <c r="BC43" s="30">
        <v>7072</v>
      </c>
      <c r="BD43" s="30">
        <v>198</v>
      </c>
      <c r="BE43" s="30">
        <v>117</v>
      </c>
      <c r="BF43" s="30">
        <v>10270</v>
      </c>
      <c r="BG43" s="30">
        <v>5518</v>
      </c>
      <c r="BH43" s="30">
        <v>5</v>
      </c>
      <c r="BI43" s="30">
        <v>0</v>
      </c>
      <c r="BJ43" s="30">
        <v>1003</v>
      </c>
      <c r="BK43" s="30">
        <v>828</v>
      </c>
      <c r="BL43" s="30">
        <v>861</v>
      </c>
      <c r="BM43" s="30">
        <v>609</v>
      </c>
      <c r="BN43" s="30">
        <v>0</v>
      </c>
      <c r="BO43" s="30">
        <v>0</v>
      </c>
      <c r="BP43" s="30">
        <v>0</v>
      </c>
      <c r="BQ43" s="30">
        <v>0</v>
      </c>
      <c r="BR43" s="30">
        <v>0</v>
      </c>
      <c r="BS43" s="30">
        <v>0</v>
      </c>
      <c r="BT43" s="30">
        <v>0</v>
      </c>
      <c r="BU43" s="40">
        <v>0</v>
      </c>
      <c r="BV43" s="214">
        <f t="shared" si="66"/>
        <v>10.157464350881936</v>
      </c>
      <c r="BW43" s="215">
        <f t="shared" si="67"/>
        <v>9.6393034825870654</v>
      </c>
      <c r="BX43" s="216">
        <f t="shared" si="68"/>
        <v>84.661369655694287</v>
      </c>
      <c r="BY43" s="217">
        <f t="shared" si="68"/>
        <v>79.903647625602204</v>
      </c>
      <c r="BZ43" s="357">
        <v>14797</v>
      </c>
      <c r="CA43" s="30">
        <v>1608</v>
      </c>
      <c r="CB43" s="30">
        <v>1503</v>
      </c>
      <c r="CC43" s="30">
        <v>155</v>
      </c>
      <c r="CD43" s="30">
        <v>11188</v>
      </c>
      <c r="CE43" s="30">
        <v>1161</v>
      </c>
      <c r="CF43" s="30">
        <v>79</v>
      </c>
      <c r="CG43" s="30">
        <v>0</v>
      </c>
      <c r="CH43" s="30">
        <v>1158</v>
      </c>
      <c r="CI43" s="30">
        <v>174</v>
      </c>
      <c r="CJ43" s="30">
        <v>869</v>
      </c>
      <c r="CK43" s="30">
        <v>118</v>
      </c>
      <c r="CL43" s="30">
        <v>0</v>
      </c>
      <c r="CM43" s="30">
        <v>0</v>
      </c>
      <c r="CN43" s="30">
        <v>0</v>
      </c>
      <c r="CO43" s="30">
        <v>0</v>
      </c>
      <c r="CP43" s="30">
        <v>0</v>
      </c>
      <c r="CQ43" s="30">
        <v>0</v>
      </c>
      <c r="CR43" s="30">
        <v>0</v>
      </c>
      <c r="CS43" s="40">
        <v>0</v>
      </c>
      <c r="CT43" s="214">
        <f t="shared" si="54"/>
        <v>14.844169801182161</v>
      </c>
      <c r="CU43" s="215">
        <f t="shared" si="55"/>
        <v>12.848037571284804</v>
      </c>
      <c r="CV43" s="216">
        <f t="shared" si="56"/>
        <v>79.920760697305866</v>
      </c>
      <c r="CW43" s="217">
        <f t="shared" si="57"/>
        <v>75.288683602771371</v>
      </c>
      <c r="CX43" s="357">
        <v>7444</v>
      </c>
      <c r="CY43" s="30">
        <v>2981</v>
      </c>
      <c r="CZ43" s="30">
        <v>1105</v>
      </c>
      <c r="DA43" s="30">
        <v>383</v>
      </c>
      <c r="DB43" s="30">
        <v>5043</v>
      </c>
      <c r="DC43" s="30">
        <v>1956</v>
      </c>
      <c r="DD43" s="30">
        <v>29</v>
      </c>
      <c r="DE43" s="30">
        <v>0</v>
      </c>
      <c r="DF43" s="30">
        <v>794</v>
      </c>
      <c r="DG43" s="30">
        <v>428</v>
      </c>
      <c r="DH43" s="30">
        <v>473</v>
      </c>
      <c r="DI43" s="30">
        <v>214</v>
      </c>
      <c r="DJ43" s="30">
        <v>0</v>
      </c>
      <c r="DK43" s="30">
        <v>0</v>
      </c>
      <c r="DL43" s="30">
        <v>0</v>
      </c>
      <c r="DM43" s="30">
        <v>0</v>
      </c>
      <c r="DN43" s="30">
        <v>0</v>
      </c>
      <c r="DO43" s="30">
        <v>0</v>
      </c>
      <c r="DP43" s="30">
        <v>0</v>
      </c>
      <c r="DQ43" s="40">
        <v>0</v>
      </c>
      <c r="DR43" s="214">
        <f t="shared" si="58"/>
        <v>8.9524135570010266</v>
      </c>
      <c r="DS43" s="215">
        <f t="shared" si="59"/>
        <v>7.9922965816080884</v>
      </c>
      <c r="DT43" s="216">
        <f t="shared" si="60"/>
        <v>95.568885448916404</v>
      </c>
      <c r="DU43" s="217">
        <f t="shared" si="61"/>
        <v>92.517006802721085</v>
      </c>
      <c r="DV43" s="357">
        <v>5842</v>
      </c>
      <c r="DW43" s="30">
        <v>2077</v>
      </c>
      <c r="DX43" s="30">
        <v>523</v>
      </c>
      <c r="DY43" s="30">
        <v>166</v>
      </c>
      <c r="DZ43" s="30">
        <v>4939</v>
      </c>
      <c r="EA43" s="30">
        <v>1768</v>
      </c>
      <c r="EB43" s="30">
        <v>151</v>
      </c>
      <c r="EC43" s="30">
        <v>0</v>
      </c>
      <c r="ED43" s="30">
        <v>113</v>
      </c>
      <c r="EE43" s="30">
        <v>78</v>
      </c>
      <c r="EF43" s="30">
        <v>116</v>
      </c>
      <c r="EG43" s="30">
        <v>65</v>
      </c>
      <c r="EH43" s="30">
        <v>0</v>
      </c>
      <c r="EI43" s="30">
        <v>0</v>
      </c>
      <c r="EJ43" s="30">
        <v>0</v>
      </c>
      <c r="EK43" s="30">
        <v>0</v>
      </c>
      <c r="EL43" s="30">
        <v>0</v>
      </c>
      <c r="EM43" s="30">
        <v>0</v>
      </c>
      <c r="EN43" s="30">
        <v>0</v>
      </c>
      <c r="EO43" s="40">
        <v>0</v>
      </c>
      <c r="EP43" s="214">
        <f t="shared" si="62"/>
        <v>6.5211062590975253</v>
      </c>
      <c r="EQ43" s="215">
        <f t="shared" si="63"/>
        <v>5.5710306406685239</v>
      </c>
      <c r="ER43" s="216">
        <f t="shared" si="64"/>
        <v>74.649204864359206</v>
      </c>
      <c r="ES43" s="217">
        <f t="shared" si="65"/>
        <v>68.780727630285156</v>
      </c>
      <c r="ET43" s="357">
        <v>3435</v>
      </c>
      <c r="EU43" s="30">
        <v>2154</v>
      </c>
      <c r="EV43" s="30">
        <v>224</v>
      </c>
      <c r="EW43" s="30">
        <v>120</v>
      </c>
      <c r="EX43" s="30">
        <v>2394</v>
      </c>
      <c r="EY43" s="30">
        <v>1399</v>
      </c>
      <c r="EZ43" s="30">
        <v>4</v>
      </c>
      <c r="FA43" s="30">
        <v>0</v>
      </c>
      <c r="FB43" s="30">
        <v>506</v>
      </c>
      <c r="FC43" s="30">
        <v>425</v>
      </c>
      <c r="FD43" s="30">
        <v>307</v>
      </c>
      <c r="FE43" s="30">
        <v>210</v>
      </c>
      <c r="FF43" s="30">
        <v>0</v>
      </c>
      <c r="FG43" s="30">
        <v>0</v>
      </c>
      <c r="FH43" s="30">
        <v>0</v>
      </c>
      <c r="FI43" s="30">
        <v>0</v>
      </c>
      <c r="FJ43" s="30">
        <v>0</v>
      </c>
      <c r="FK43" s="30">
        <v>0</v>
      </c>
      <c r="FL43" s="30">
        <v>0</v>
      </c>
      <c r="FM43" s="40">
        <v>0</v>
      </c>
    </row>
    <row r="44" spans="1:367" x14ac:dyDescent="0.3">
      <c r="A44" s="361" t="s">
        <v>27</v>
      </c>
      <c r="B44" s="214">
        <f t="shared" si="42"/>
        <v>13.058373962313876</v>
      </c>
      <c r="C44" s="215">
        <f t="shared" si="43"/>
        <v>14.4865925441465</v>
      </c>
      <c r="D44" s="216">
        <f t="shared" si="44"/>
        <v>77.45410408132301</v>
      </c>
      <c r="E44" s="217">
        <f t="shared" si="45"/>
        <v>70.592734225621413</v>
      </c>
      <c r="F44" s="357">
        <v>7589</v>
      </c>
      <c r="G44" s="30">
        <v>3058</v>
      </c>
      <c r="H44" s="30">
        <v>991</v>
      </c>
      <c r="I44" s="30">
        <v>443</v>
      </c>
      <c r="J44" s="30">
        <v>5105</v>
      </c>
      <c r="K44" s="30">
        <v>1846</v>
      </c>
      <c r="L44" s="30">
        <v>7</v>
      </c>
      <c r="M44" s="30">
        <v>0</v>
      </c>
      <c r="N44" s="30">
        <v>618</v>
      </c>
      <c r="O44" s="30">
        <v>461</v>
      </c>
      <c r="P44" s="30">
        <v>868</v>
      </c>
      <c r="Q44" s="30">
        <v>308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40">
        <v>0</v>
      </c>
      <c r="Z44" s="214">
        <f t="shared" si="46"/>
        <v>4.862300698379233</v>
      </c>
      <c r="AA44" s="215">
        <f t="shared" si="47"/>
        <v>5.4473161033797215</v>
      </c>
      <c r="AB44" s="216">
        <f t="shared" si="48"/>
        <v>83.981931897150801</v>
      </c>
      <c r="AC44" s="217">
        <f t="shared" si="49"/>
        <v>75.231286795626573</v>
      </c>
      <c r="AD44" s="357">
        <v>15178</v>
      </c>
      <c r="AE44" s="30">
        <v>5030</v>
      </c>
      <c r="AF44" s="30">
        <v>738</v>
      </c>
      <c r="AG44" s="30">
        <v>274</v>
      </c>
      <c r="AH44" s="30">
        <v>12085</v>
      </c>
      <c r="AI44" s="30">
        <v>3578</v>
      </c>
      <c r="AJ44" s="30">
        <v>50</v>
      </c>
      <c r="AK44" s="30">
        <v>0</v>
      </c>
      <c r="AL44" s="30">
        <v>1370</v>
      </c>
      <c r="AM44" s="30">
        <v>775</v>
      </c>
      <c r="AN44" s="30">
        <v>935</v>
      </c>
      <c r="AO44" s="30">
        <v>403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40">
        <v>0</v>
      </c>
      <c r="AX44" s="214">
        <f t="shared" si="50"/>
        <v>1.291922223672191</v>
      </c>
      <c r="AY44" s="215">
        <f t="shared" si="51"/>
        <v>1.365770379854887</v>
      </c>
      <c r="AZ44" s="216">
        <f t="shared" si="52"/>
        <v>84.652516035178209</v>
      </c>
      <c r="BA44" s="217">
        <f t="shared" si="53"/>
        <v>80.625270445694511</v>
      </c>
      <c r="BB44" s="357">
        <v>15326</v>
      </c>
      <c r="BC44" s="30">
        <v>9372</v>
      </c>
      <c r="BD44" s="30">
        <v>198</v>
      </c>
      <c r="BE44" s="30">
        <v>128</v>
      </c>
      <c r="BF44" s="30">
        <v>12802</v>
      </c>
      <c r="BG44" s="30">
        <v>7453</v>
      </c>
      <c r="BH44" s="30">
        <v>5</v>
      </c>
      <c r="BI44" s="30">
        <v>0</v>
      </c>
      <c r="BJ44" s="30">
        <v>951</v>
      </c>
      <c r="BK44" s="30">
        <v>763</v>
      </c>
      <c r="BL44" s="30">
        <v>1370</v>
      </c>
      <c r="BM44" s="30">
        <v>1028</v>
      </c>
      <c r="BN44" s="30">
        <v>0</v>
      </c>
      <c r="BO44" s="30">
        <v>0</v>
      </c>
      <c r="BP44" s="30">
        <v>0</v>
      </c>
      <c r="BQ44" s="30">
        <v>0</v>
      </c>
      <c r="BR44" s="30">
        <v>0</v>
      </c>
      <c r="BS44" s="30">
        <v>0</v>
      </c>
      <c r="BT44" s="30">
        <v>0</v>
      </c>
      <c r="BU44" s="40">
        <v>0</v>
      </c>
      <c r="BV44" s="214">
        <f t="shared" si="66"/>
        <v>9.2130641635592134</v>
      </c>
      <c r="BW44" s="215">
        <f t="shared" si="67"/>
        <v>9.9168975069252081</v>
      </c>
      <c r="BX44" s="216">
        <f t="shared" si="68"/>
        <v>83.284728643573516</v>
      </c>
      <c r="BY44" s="217">
        <f t="shared" si="68"/>
        <v>77.552275522755238</v>
      </c>
      <c r="BZ44" s="357">
        <v>15554</v>
      </c>
      <c r="CA44" s="30">
        <v>1805</v>
      </c>
      <c r="CB44" s="30">
        <v>1433</v>
      </c>
      <c r="CC44" s="30">
        <v>179</v>
      </c>
      <c r="CD44" s="30">
        <v>11709</v>
      </c>
      <c r="CE44" s="30">
        <v>1261</v>
      </c>
      <c r="CF44" s="30">
        <v>62</v>
      </c>
      <c r="CG44" s="30">
        <v>0</v>
      </c>
      <c r="CH44" s="30">
        <v>1498</v>
      </c>
      <c r="CI44" s="30">
        <v>223</v>
      </c>
      <c r="CJ44" s="30">
        <v>852</v>
      </c>
      <c r="CK44" s="30">
        <v>142</v>
      </c>
      <c r="CL44" s="30">
        <v>0</v>
      </c>
      <c r="CM44" s="30">
        <v>0</v>
      </c>
      <c r="CN44" s="30">
        <v>0</v>
      </c>
      <c r="CO44" s="30">
        <v>0</v>
      </c>
      <c r="CP44" s="30">
        <v>0</v>
      </c>
      <c r="CQ44" s="30">
        <v>0</v>
      </c>
      <c r="CR44" s="30">
        <v>0</v>
      </c>
      <c r="CS44" s="40">
        <v>0</v>
      </c>
      <c r="CT44" s="214">
        <f t="shared" si="54"/>
        <v>14.035780057879505</v>
      </c>
      <c r="CU44" s="215">
        <f t="shared" si="55"/>
        <v>12.869399428026693</v>
      </c>
      <c r="CV44" s="216">
        <f t="shared" si="56"/>
        <v>76.186818251651559</v>
      </c>
      <c r="CW44" s="217">
        <f t="shared" si="57"/>
        <v>71.371261852662286</v>
      </c>
      <c r="CX44" s="357">
        <v>7602</v>
      </c>
      <c r="CY44" s="30">
        <v>3147</v>
      </c>
      <c r="CZ44" s="30">
        <v>1067</v>
      </c>
      <c r="DA44" s="30">
        <v>405</v>
      </c>
      <c r="DB44" s="30">
        <v>4959</v>
      </c>
      <c r="DC44" s="30">
        <v>1957</v>
      </c>
      <c r="DD44" s="30">
        <v>26</v>
      </c>
      <c r="DE44" s="30">
        <v>0</v>
      </c>
      <c r="DF44" s="30">
        <v>1075</v>
      </c>
      <c r="DG44" s="30">
        <v>573</v>
      </c>
      <c r="DH44" s="30">
        <v>475</v>
      </c>
      <c r="DI44" s="30">
        <v>212</v>
      </c>
      <c r="DJ44" s="30">
        <v>0</v>
      </c>
      <c r="DK44" s="30">
        <v>0</v>
      </c>
      <c r="DL44" s="30">
        <v>0</v>
      </c>
      <c r="DM44" s="30">
        <v>0</v>
      </c>
      <c r="DN44" s="30">
        <v>0</v>
      </c>
      <c r="DO44" s="30">
        <v>0</v>
      </c>
      <c r="DP44" s="30">
        <v>0</v>
      </c>
      <c r="DQ44" s="40">
        <v>0</v>
      </c>
      <c r="DR44" s="214">
        <f t="shared" si="58"/>
        <v>12.123125493291239</v>
      </c>
      <c r="DS44" s="215">
        <f t="shared" si="59"/>
        <v>8.89443059019119</v>
      </c>
      <c r="DT44" s="216">
        <f t="shared" si="60"/>
        <v>93.856592701265356</v>
      </c>
      <c r="DU44" s="217">
        <f t="shared" si="61"/>
        <v>90.282846715328475</v>
      </c>
      <c r="DV44" s="357">
        <v>6335</v>
      </c>
      <c r="DW44" s="30">
        <v>2406</v>
      </c>
      <c r="DX44" s="30">
        <v>768</v>
      </c>
      <c r="DY44" s="30">
        <v>214</v>
      </c>
      <c r="DZ44" s="30">
        <v>5118</v>
      </c>
      <c r="EA44" s="30">
        <v>1979</v>
      </c>
      <c r="EB44" s="30">
        <v>114</v>
      </c>
      <c r="EC44" s="30">
        <v>0</v>
      </c>
      <c r="ED44" s="30">
        <v>128</v>
      </c>
      <c r="EE44" s="30">
        <v>98</v>
      </c>
      <c r="EF44" s="30">
        <v>207</v>
      </c>
      <c r="EG44" s="30">
        <v>115</v>
      </c>
      <c r="EH44" s="30">
        <v>0</v>
      </c>
      <c r="EI44" s="30">
        <v>0</v>
      </c>
      <c r="EJ44" s="30">
        <v>0</v>
      </c>
      <c r="EK44" s="30">
        <v>0</v>
      </c>
      <c r="EL44" s="30">
        <v>0</v>
      </c>
      <c r="EM44" s="30">
        <v>0</v>
      </c>
      <c r="EN44" s="30">
        <v>0</v>
      </c>
      <c r="EO44" s="40">
        <v>0</v>
      </c>
      <c r="EP44" s="214">
        <f t="shared" si="62"/>
        <v>7.1264367816091951</v>
      </c>
      <c r="EQ44" s="215">
        <f t="shared" si="63"/>
        <v>5.8256327842507032</v>
      </c>
      <c r="ER44" s="216">
        <f t="shared" si="64"/>
        <v>74.042435932763851</v>
      </c>
      <c r="ES44" s="217">
        <f t="shared" si="65"/>
        <v>70.051194539249153</v>
      </c>
      <c r="ET44" s="357">
        <v>3915</v>
      </c>
      <c r="EU44" s="30">
        <v>2489</v>
      </c>
      <c r="EV44" s="30">
        <v>279</v>
      </c>
      <c r="EW44" s="30">
        <v>145</v>
      </c>
      <c r="EX44" s="30">
        <v>2687</v>
      </c>
      <c r="EY44" s="30">
        <v>1642</v>
      </c>
      <c r="EZ44" s="30">
        <v>7</v>
      </c>
      <c r="FA44" s="30">
        <v>0</v>
      </c>
      <c r="FB44" s="30">
        <v>582</v>
      </c>
      <c r="FC44" s="30">
        <v>487</v>
      </c>
      <c r="FD44" s="30">
        <v>360</v>
      </c>
      <c r="FE44" s="30">
        <v>215</v>
      </c>
      <c r="FF44" s="30">
        <v>0</v>
      </c>
      <c r="FG44" s="30">
        <v>0</v>
      </c>
      <c r="FH44" s="30">
        <v>0</v>
      </c>
      <c r="FI44" s="30">
        <v>0</v>
      </c>
      <c r="FJ44" s="30">
        <v>0</v>
      </c>
      <c r="FK44" s="30">
        <v>0</v>
      </c>
      <c r="FL44" s="30">
        <v>0</v>
      </c>
      <c r="FM44" s="40">
        <v>0</v>
      </c>
    </row>
    <row r="45" spans="1:367" x14ac:dyDescent="0.3">
      <c r="A45" s="348" t="s">
        <v>28</v>
      </c>
      <c r="B45" s="214">
        <f t="shared" si="42"/>
        <v>12.45674740484429</v>
      </c>
      <c r="C45" s="215">
        <f t="shared" si="43"/>
        <v>13.493253373313344</v>
      </c>
      <c r="D45" s="216">
        <f t="shared" si="44"/>
        <v>78.563049853372434</v>
      </c>
      <c r="E45" s="217">
        <f t="shared" si="45"/>
        <v>70.814558058925485</v>
      </c>
      <c r="F45" s="357">
        <v>7803</v>
      </c>
      <c r="G45" s="30">
        <v>3335</v>
      </c>
      <c r="H45" s="30">
        <v>972</v>
      </c>
      <c r="I45" s="30">
        <v>450</v>
      </c>
      <c r="J45" s="30">
        <v>5358</v>
      </c>
      <c r="K45" s="30">
        <v>2043</v>
      </c>
      <c r="L45" s="30">
        <v>11</v>
      </c>
      <c r="M45" s="30">
        <v>0</v>
      </c>
      <c r="N45" s="30">
        <v>603</v>
      </c>
      <c r="O45" s="30">
        <v>471</v>
      </c>
      <c r="P45" s="30">
        <v>859</v>
      </c>
      <c r="Q45" s="30">
        <v>371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40">
        <v>0</v>
      </c>
      <c r="Z45" s="214">
        <f t="shared" si="46"/>
        <v>4.4551362159460135</v>
      </c>
      <c r="AA45" s="215">
        <f t="shared" si="47"/>
        <v>5.7440758293838865</v>
      </c>
      <c r="AB45" s="216">
        <f t="shared" si="48"/>
        <v>86.20847801873812</v>
      </c>
      <c r="AC45" s="217">
        <f t="shared" si="49"/>
        <v>77.896218825422366</v>
      </c>
      <c r="AD45" s="357">
        <v>16004</v>
      </c>
      <c r="AE45" s="30">
        <v>5275</v>
      </c>
      <c r="AF45" s="30">
        <v>713</v>
      </c>
      <c r="AG45" s="30">
        <v>303</v>
      </c>
      <c r="AH45" s="30">
        <v>13158</v>
      </c>
      <c r="AI45" s="30">
        <v>3873</v>
      </c>
      <c r="AJ45" s="30">
        <v>28</v>
      </c>
      <c r="AK45" s="30">
        <v>0</v>
      </c>
      <c r="AL45" s="30">
        <v>1170</v>
      </c>
      <c r="AM45" s="30">
        <v>642</v>
      </c>
      <c r="AN45" s="30">
        <v>935</v>
      </c>
      <c r="AO45" s="30">
        <v>457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40">
        <v>0</v>
      </c>
      <c r="AX45" s="214">
        <f t="shared" si="50"/>
        <v>1.2271459559962814</v>
      </c>
      <c r="AY45" s="215">
        <f t="shared" si="51"/>
        <v>1.3485781295807682</v>
      </c>
      <c r="AZ45" s="216">
        <f t="shared" si="52"/>
        <v>81.06835729081665</v>
      </c>
      <c r="BA45" s="217">
        <f t="shared" si="53"/>
        <v>77.305596830113927</v>
      </c>
      <c r="BB45" s="357">
        <v>16135</v>
      </c>
      <c r="BC45" s="30">
        <v>10233</v>
      </c>
      <c r="BD45" s="30">
        <v>198</v>
      </c>
      <c r="BE45" s="30">
        <v>138</v>
      </c>
      <c r="BF45" s="30">
        <v>12915</v>
      </c>
      <c r="BG45" s="30">
        <v>7804</v>
      </c>
      <c r="BH45" s="30">
        <v>6</v>
      </c>
      <c r="BI45" s="30">
        <v>0</v>
      </c>
      <c r="BJ45" s="30">
        <v>1332</v>
      </c>
      <c r="BK45" s="30">
        <v>1075</v>
      </c>
      <c r="BL45" s="30">
        <v>1684</v>
      </c>
      <c r="BM45" s="30">
        <v>1216</v>
      </c>
      <c r="BN45" s="30">
        <v>0</v>
      </c>
      <c r="BO45" s="30">
        <v>0</v>
      </c>
      <c r="BP45" s="30">
        <v>0</v>
      </c>
      <c r="BQ45" s="30">
        <v>0</v>
      </c>
      <c r="BR45" s="30">
        <v>0</v>
      </c>
      <c r="BS45" s="30">
        <v>0</v>
      </c>
      <c r="BT45" s="30">
        <v>0</v>
      </c>
      <c r="BU45" s="40">
        <v>0</v>
      </c>
      <c r="BV45" s="214">
        <f t="shared" si="66"/>
        <v>7.9448415459548354</v>
      </c>
      <c r="BW45" s="215">
        <f t="shared" si="67"/>
        <v>7.9405737704918034</v>
      </c>
      <c r="BX45" s="216">
        <f t="shared" si="68"/>
        <v>82.639271924986218</v>
      </c>
      <c r="BY45" s="217">
        <f t="shared" si="68"/>
        <v>76.572064552031165</v>
      </c>
      <c r="BZ45" s="357">
        <v>15809</v>
      </c>
      <c r="CA45" s="30">
        <v>1952</v>
      </c>
      <c r="CB45" s="30">
        <v>1256</v>
      </c>
      <c r="CC45" s="30">
        <v>155</v>
      </c>
      <c r="CD45" s="30">
        <v>11986</v>
      </c>
      <c r="CE45" s="30">
        <v>1376</v>
      </c>
      <c r="CF45" s="30">
        <v>49</v>
      </c>
      <c r="CG45" s="30">
        <v>0</v>
      </c>
      <c r="CH45" s="30">
        <v>1536</v>
      </c>
      <c r="CI45" s="30">
        <v>263</v>
      </c>
      <c r="CJ45" s="30">
        <v>982</v>
      </c>
      <c r="CK45" s="30">
        <v>158</v>
      </c>
      <c r="CL45" s="30">
        <v>0</v>
      </c>
      <c r="CM45" s="30">
        <v>0</v>
      </c>
      <c r="CN45" s="30">
        <v>0</v>
      </c>
      <c r="CO45" s="30">
        <v>0</v>
      </c>
      <c r="CP45" s="30">
        <v>0</v>
      </c>
      <c r="CQ45" s="30">
        <v>0</v>
      </c>
      <c r="CR45" s="30">
        <v>0</v>
      </c>
      <c r="CS45" s="40">
        <v>0</v>
      </c>
      <c r="CT45" s="214">
        <f t="shared" si="54"/>
        <v>14.282014761103198</v>
      </c>
      <c r="CU45" s="215">
        <f t="shared" si="55"/>
        <v>14.144533662754789</v>
      </c>
      <c r="CV45" s="216">
        <f t="shared" si="56"/>
        <v>76.368876080691635</v>
      </c>
      <c r="CW45" s="217">
        <f t="shared" si="57"/>
        <v>71.294964028776974</v>
      </c>
      <c r="CX45" s="357">
        <v>7723</v>
      </c>
      <c r="CY45" s="30">
        <v>3238</v>
      </c>
      <c r="CZ45" s="30">
        <v>1103</v>
      </c>
      <c r="DA45" s="30">
        <v>458</v>
      </c>
      <c r="DB45" s="30">
        <v>5035</v>
      </c>
      <c r="DC45" s="30">
        <v>1982</v>
      </c>
      <c r="DD45" s="30">
        <v>27</v>
      </c>
      <c r="DE45" s="30">
        <v>0</v>
      </c>
      <c r="DF45" s="30">
        <v>987</v>
      </c>
      <c r="DG45" s="30">
        <v>529</v>
      </c>
      <c r="DH45" s="30">
        <v>571</v>
      </c>
      <c r="DI45" s="30">
        <v>269</v>
      </c>
      <c r="DJ45" s="30">
        <v>0</v>
      </c>
      <c r="DK45" s="30">
        <v>0</v>
      </c>
      <c r="DL45" s="30">
        <v>0</v>
      </c>
      <c r="DM45" s="30">
        <v>0</v>
      </c>
      <c r="DN45" s="30">
        <v>0</v>
      </c>
      <c r="DO45" s="30">
        <v>0</v>
      </c>
      <c r="DP45" s="30">
        <v>0</v>
      </c>
      <c r="DQ45" s="40">
        <v>0</v>
      </c>
      <c r="DR45" s="214">
        <f t="shared" si="58"/>
        <v>8.9864766613348834</v>
      </c>
      <c r="DS45" s="215">
        <f t="shared" si="59"/>
        <v>8.4191176470588243</v>
      </c>
      <c r="DT45" s="216">
        <f t="shared" si="60"/>
        <v>92.743247640741941</v>
      </c>
      <c r="DU45" s="217">
        <f t="shared" si="61"/>
        <v>89.160979526294653</v>
      </c>
      <c r="DV45" s="357">
        <v>6877</v>
      </c>
      <c r="DW45" s="30">
        <v>2720</v>
      </c>
      <c r="DX45" s="30">
        <v>618</v>
      </c>
      <c r="DY45" s="30">
        <v>229</v>
      </c>
      <c r="DZ45" s="30">
        <v>5700</v>
      </c>
      <c r="EA45" s="30">
        <v>2221</v>
      </c>
      <c r="EB45" s="30">
        <v>113</v>
      </c>
      <c r="EC45" s="30">
        <v>0</v>
      </c>
      <c r="ED45" s="30">
        <v>186</v>
      </c>
      <c r="EE45" s="30">
        <v>120</v>
      </c>
      <c r="EF45" s="30">
        <v>260</v>
      </c>
      <c r="EG45" s="30">
        <v>150</v>
      </c>
      <c r="EH45" s="30">
        <v>0</v>
      </c>
      <c r="EI45" s="30">
        <v>0</v>
      </c>
      <c r="EJ45" s="30">
        <v>0</v>
      </c>
      <c r="EK45" s="30">
        <v>0</v>
      </c>
      <c r="EL45" s="30">
        <v>0</v>
      </c>
      <c r="EM45" s="30">
        <v>0</v>
      </c>
      <c r="EN45" s="30">
        <v>0</v>
      </c>
      <c r="EO45" s="40">
        <v>0</v>
      </c>
      <c r="EP45" s="214">
        <f t="shared" si="62"/>
        <v>6.6483893077450311</v>
      </c>
      <c r="EQ45" s="215">
        <f t="shared" si="63"/>
        <v>5.9455587392550147</v>
      </c>
      <c r="ER45" s="216">
        <f t="shared" si="64"/>
        <v>73.615874571288586</v>
      </c>
      <c r="ES45" s="217">
        <f t="shared" si="65"/>
        <v>69.230769230769226</v>
      </c>
      <c r="ET45" s="357">
        <v>4377</v>
      </c>
      <c r="EU45" s="30">
        <v>2792</v>
      </c>
      <c r="EV45" s="30">
        <v>291</v>
      </c>
      <c r="EW45" s="30">
        <v>166</v>
      </c>
      <c r="EX45" s="30">
        <v>3005</v>
      </c>
      <c r="EY45" s="30">
        <v>1818</v>
      </c>
      <c r="EZ45" s="30">
        <v>4</v>
      </c>
      <c r="FA45" s="30">
        <v>0</v>
      </c>
      <c r="FB45" s="30">
        <v>546</v>
      </c>
      <c r="FC45" s="30">
        <v>422</v>
      </c>
      <c r="FD45" s="30">
        <v>531</v>
      </c>
      <c r="FE45" s="30">
        <v>386</v>
      </c>
      <c r="FF45" s="30">
        <v>0</v>
      </c>
      <c r="FG45" s="30">
        <v>0</v>
      </c>
      <c r="FH45" s="30">
        <v>0</v>
      </c>
      <c r="FI45" s="30">
        <v>0</v>
      </c>
      <c r="FJ45" s="30">
        <v>0</v>
      </c>
      <c r="FK45" s="30">
        <v>0</v>
      </c>
      <c r="FL45" s="30">
        <v>0</v>
      </c>
      <c r="FM45" s="40">
        <v>0</v>
      </c>
    </row>
    <row r="46" spans="1:367" x14ac:dyDescent="0.3">
      <c r="A46" s="361" t="s">
        <v>29</v>
      </c>
      <c r="B46" s="214">
        <f t="shared" si="42"/>
        <v>11.129358261748358</v>
      </c>
      <c r="C46" s="215">
        <f t="shared" si="43"/>
        <v>11.653498871331829</v>
      </c>
      <c r="D46" s="216">
        <f t="shared" si="44"/>
        <v>79.24903996586545</v>
      </c>
      <c r="E46" s="217">
        <f t="shared" si="45"/>
        <v>75.566911529862665</v>
      </c>
      <c r="F46" s="357">
        <v>7916</v>
      </c>
      <c r="G46" s="30">
        <v>3544</v>
      </c>
      <c r="H46" s="30">
        <v>881</v>
      </c>
      <c r="I46" s="30">
        <v>413</v>
      </c>
      <c r="J46" s="30">
        <v>5572</v>
      </c>
      <c r="K46" s="30">
        <v>2366</v>
      </c>
      <c r="L46" s="30">
        <v>4</v>
      </c>
      <c r="M46" s="30">
        <v>0</v>
      </c>
      <c r="N46" s="30">
        <v>607</v>
      </c>
      <c r="O46" s="30">
        <v>463</v>
      </c>
      <c r="P46" s="30">
        <v>852</v>
      </c>
      <c r="Q46" s="30">
        <v>302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40">
        <v>0</v>
      </c>
      <c r="Z46" s="214">
        <f t="shared" si="46"/>
        <v>4.6672173707812137</v>
      </c>
      <c r="AA46" s="215">
        <f t="shared" si="47"/>
        <v>5.49163179916318</v>
      </c>
      <c r="AB46" s="216">
        <f t="shared" si="48"/>
        <v>85.835711626752698</v>
      </c>
      <c r="AC46" s="217">
        <f t="shared" si="49"/>
        <v>77.900756318022502</v>
      </c>
      <c r="AD46" s="357">
        <v>16948</v>
      </c>
      <c r="AE46" s="30">
        <v>5736</v>
      </c>
      <c r="AF46" s="30">
        <v>791</v>
      </c>
      <c r="AG46" s="30">
        <v>315</v>
      </c>
      <c r="AH46" s="30">
        <v>13835</v>
      </c>
      <c r="AI46" s="30">
        <v>4223</v>
      </c>
      <c r="AJ46" s="30">
        <v>39</v>
      </c>
      <c r="AK46" s="30">
        <v>0</v>
      </c>
      <c r="AL46" s="30">
        <v>1223</v>
      </c>
      <c r="AM46" s="30">
        <v>731</v>
      </c>
      <c r="AN46" s="30">
        <v>1060</v>
      </c>
      <c r="AO46" s="30">
        <v>467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40">
        <v>0</v>
      </c>
      <c r="AX46" s="214">
        <f t="shared" si="50"/>
        <v>1.5287451304450477</v>
      </c>
      <c r="AY46" s="215">
        <f t="shared" si="51"/>
        <v>1.5992224774695176</v>
      </c>
      <c r="AZ46" s="216">
        <f t="shared" si="52"/>
        <v>82.352235223522356</v>
      </c>
      <c r="BA46" s="217">
        <f t="shared" si="53"/>
        <v>79.231390859297832</v>
      </c>
      <c r="BB46" s="357">
        <v>16942</v>
      </c>
      <c r="BC46" s="30">
        <v>11318</v>
      </c>
      <c r="BD46" s="30">
        <v>259</v>
      </c>
      <c r="BE46" s="30">
        <v>181</v>
      </c>
      <c r="BF46" s="30">
        <v>13724</v>
      </c>
      <c r="BG46" s="30">
        <v>8824</v>
      </c>
      <c r="BH46" s="30">
        <v>18</v>
      </c>
      <c r="BI46" s="30">
        <v>0</v>
      </c>
      <c r="BJ46" s="30">
        <v>1838</v>
      </c>
      <c r="BK46" s="30">
        <v>1478</v>
      </c>
      <c r="BL46" s="30">
        <v>1103</v>
      </c>
      <c r="BM46" s="30">
        <v>835</v>
      </c>
      <c r="BN46" s="30">
        <v>0</v>
      </c>
      <c r="BO46" s="30">
        <v>0</v>
      </c>
      <c r="BP46" s="30">
        <v>0</v>
      </c>
      <c r="BQ46" s="30">
        <v>0</v>
      </c>
      <c r="BR46" s="30">
        <v>0</v>
      </c>
      <c r="BS46" s="30">
        <v>0</v>
      </c>
      <c r="BT46" s="30">
        <v>0</v>
      </c>
      <c r="BU46" s="40">
        <v>0</v>
      </c>
      <c r="BV46" s="214">
        <f t="shared" si="66"/>
        <v>7.9190158892875449</v>
      </c>
      <c r="BW46" s="215">
        <f t="shared" si="67"/>
        <v>7.1240105540897103</v>
      </c>
      <c r="BX46" s="216">
        <f t="shared" si="68"/>
        <v>84.980126908862701</v>
      </c>
      <c r="BY46" s="217">
        <f t="shared" si="68"/>
        <v>79.318181818181827</v>
      </c>
      <c r="BZ46" s="357">
        <v>15608</v>
      </c>
      <c r="CA46" s="30">
        <v>1895</v>
      </c>
      <c r="CB46" s="30">
        <v>1236</v>
      </c>
      <c r="CC46" s="30">
        <v>135</v>
      </c>
      <c r="CD46" s="30">
        <v>12187</v>
      </c>
      <c r="CE46" s="30">
        <v>1396</v>
      </c>
      <c r="CF46" s="30">
        <v>31</v>
      </c>
      <c r="CG46" s="30">
        <v>0</v>
      </c>
      <c r="CH46" s="30">
        <v>1409</v>
      </c>
      <c r="CI46" s="30">
        <v>252</v>
      </c>
      <c r="CJ46" s="30">
        <v>745</v>
      </c>
      <c r="CK46" s="30">
        <v>112</v>
      </c>
      <c r="CL46" s="30">
        <v>0</v>
      </c>
      <c r="CM46" s="30">
        <v>0</v>
      </c>
      <c r="CN46" s="30">
        <v>0</v>
      </c>
      <c r="CO46" s="30">
        <v>0</v>
      </c>
      <c r="CP46" s="30">
        <v>0</v>
      </c>
      <c r="CQ46" s="30">
        <v>0</v>
      </c>
      <c r="CR46" s="30">
        <v>0</v>
      </c>
      <c r="CS46" s="40">
        <v>0</v>
      </c>
      <c r="CT46" s="214">
        <f t="shared" si="54"/>
        <v>12.635658914728682</v>
      </c>
      <c r="CU46" s="215">
        <f t="shared" si="55"/>
        <v>11.897498474679683</v>
      </c>
      <c r="CV46" s="216">
        <f t="shared" si="56"/>
        <v>77.655949029485853</v>
      </c>
      <c r="CW46" s="217">
        <f t="shared" si="57"/>
        <v>72.99168975069253</v>
      </c>
      <c r="CX46" s="357">
        <v>7740</v>
      </c>
      <c r="CY46" s="30">
        <v>3278</v>
      </c>
      <c r="CZ46" s="30">
        <v>978</v>
      </c>
      <c r="DA46" s="30">
        <v>390</v>
      </c>
      <c r="DB46" s="30">
        <v>5241</v>
      </c>
      <c r="DC46" s="30">
        <v>2108</v>
      </c>
      <c r="DD46" s="30">
        <v>13</v>
      </c>
      <c r="DE46" s="30">
        <v>0</v>
      </c>
      <c r="DF46" s="30">
        <v>990</v>
      </c>
      <c r="DG46" s="30">
        <v>526</v>
      </c>
      <c r="DH46" s="30">
        <v>518</v>
      </c>
      <c r="DI46" s="30">
        <v>254</v>
      </c>
      <c r="DJ46" s="30">
        <v>0</v>
      </c>
      <c r="DK46" s="30">
        <v>0</v>
      </c>
      <c r="DL46" s="30">
        <v>0</v>
      </c>
      <c r="DM46" s="30">
        <v>0</v>
      </c>
      <c r="DN46" s="30">
        <v>0</v>
      </c>
      <c r="DO46" s="30">
        <v>0</v>
      </c>
      <c r="DP46" s="30">
        <v>0</v>
      </c>
      <c r="DQ46" s="40">
        <v>0</v>
      </c>
      <c r="DR46" s="214">
        <f t="shared" si="58"/>
        <v>5.5205681361382819</v>
      </c>
      <c r="DS46" s="215">
        <f t="shared" si="59"/>
        <v>4.7882736156351795</v>
      </c>
      <c r="DT46" s="216">
        <f t="shared" si="60"/>
        <v>93.067166330354567</v>
      </c>
      <c r="DU46" s="217">
        <f t="shared" si="61"/>
        <v>89.326034895655155</v>
      </c>
      <c r="DV46" s="357">
        <v>7463</v>
      </c>
      <c r="DW46" s="30">
        <v>3070</v>
      </c>
      <c r="DX46" s="30">
        <v>412</v>
      </c>
      <c r="DY46" s="30">
        <v>147</v>
      </c>
      <c r="DZ46" s="30">
        <v>6457</v>
      </c>
      <c r="EA46" s="30">
        <v>2611</v>
      </c>
      <c r="EB46" s="30">
        <v>113</v>
      </c>
      <c r="EC46" s="30">
        <v>0</v>
      </c>
      <c r="ED46" s="30">
        <v>178</v>
      </c>
      <c r="EE46" s="30">
        <v>140</v>
      </c>
      <c r="EF46" s="30">
        <v>303</v>
      </c>
      <c r="EG46" s="30">
        <v>172</v>
      </c>
      <c r="EH46" s="30">
        <v>0</v>
      </c>
      <c r="EI46" s="30">
        <v>0</v>
      </c>
      <c r="EJ46" s="30">
        <v>0</v>
      </c>
      <c r="EK46" s="30">
        <v>0</v>
      </c>
      <c r="EL46" s="30">
        <v>0</v>
      </c>
      <c r="EM46" s="30">
        <v>0</v>
      </c>
      <c r="EN46" s="30">
        <v>0</v>
      </c>
      <c r="EO46" s="40">
        <v>0</v>
      </c>
      <c r="EP46" s="214">
        <f t="shared" si="62"/>
        <v>6.0352622061482819</v>
      </c>
      <c r="EQ46" s="215">
        <f t="shared" si="63"/>
        <v>6.4765927490320312</v>
      </c>
      <c r="ER46" s="216">
        <f t="shared" si="64"/>
        <v>78.593787623404765</v>
      </c>
      <c r="ES46" s="217">
        <f t="shared" si="65"/>
        <v>75.235227700414001</v>
      </c>
      <c r="ET46" s="357">
        <v>4424</v>
      </c>
      <c r="EU46" s="30">
        <v>2841</v>
      </c>
      <c r="EV46" s="30">
        <v>267</v>
      </c>
      <c r="EW46" s="30">
        <v>184</v>
      </c>
      <c r="EX46" s="30">
        <v>3264</v>
      </c>
      <c r="EY46" s="30">
        <v>1999</v>
      </c>
      <c r="EZ46" s="30">
        <v>4</v>
      </c>
      <c r="FA46" s="30">
        <v>0</v>
      </c>
      <c r="FB46" s="30">
        <v>577</v>
      </c>
      <c r="FC46" s="30">
        <v>452</v>
      </c>
      <c r="FD46" s="30">
        <v>312</v>
      </c>
      <c r="FE46" s="30">
        <v>206</v>
      </c>
      <c r="FF46" s="30">
        <v>0</v>
      </c>
      <c r="FG46" s="30">
        <v>0</v>
      </c>
      <c r="FH46" s="30">
        <v>0</v>
      </c>
      <c r="FI46" s="30">
        <v>0</v>
      </c>
      <c r="FJ46" s="30">
        <v>0</v>
      </c>
      <c r="FK46" s="30">
        <v>0</v>
      </c>
      <c r="FL46" s="30">
        <v>0</v>
      </c>
      <c r="FM46" s="40">
        <v>0</v>
      </c>
    </row>
    <row r="47" spans="1:367" x14ac:dyDescent="0.3">
      <c r="A47" s="348" t="s">
        <v>30</v>
      </c>
      <c r="B47" s="214">
        <f t="shared" si="42"/>
        <v>10.291471752428931</v>
      </c>
      <c r="C47" s="215">
        <f t="shared" si="43"/>
        <v>10.988722790453712</v>
      </c>
      <c r="D47" s="216">
        <f t="shared" ref="D47:D60" si="69">J47/(F47-H47-L47-R47-T47-V47)*100</f>
        <v>79.815162068041786</v>
      </c>
      <c r="E47" s="217">
        <f t="shared" ref="E47:E60" si="70">K47/(G47-I47-M47-S47-U47-W47)*100</f>
        <v>75.839717147908075</v>
      </c>
      <c r="F47" s="357">
        <v>8337</v>
      </c>
      <c r="G47" s="30">
        <v>3813</v>
      </c>
      <c r="H47" s="30">
        <v>858</v>
      </c>
      <c r="I47" s="30">
        <v>419</v>
      </c>
      <c r="J47" s="30">
        <v>5959</v>
      </c>
      <c r="K47" s="30">
        <v>2574</v>
      </c>
      <c r="L47" s="30">
        <v>13</v>
      </c>
      <c r="M47" s="30">
        <v>0</v>
      </c>
      <c r="N47" s="30">
        <v>636</v>
      </c>
      <c r="O47" s="30">
        <v>486</v>
      </c>
      <c r="P47" s="30">
        <v>871</v>
      </c>
      <c r="Q47" s="30">
        <v>334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40">
        <v>0</v>
      </c>
      <c r="Z47" s="214">
        <f t="shared" si="46"/>
        <v>4.3148752558499748</v>
      </c>
      <c r="AA47" s="215">
        <f t="shared" si="47"/>
        <v>5.5467260012714554</v>
      </c>
      <c r="AB47" s="216">
        <f t="shared" ref="AB47:AB60" si="71">AH47/(AD47-AF47-AJ47-AP47-AR47-AT47)*100</f>
        <v>86.643875304206745</v>
      </c>
      <c r="AC47" s="217">
        <f t="shared" ref="AC47:AC60" si="72">AI47/(AE47-AG47-AK47-AQ47-AS47-AU47)*100</f>
        <v>77.990913679959618</v>
      </c>
      <c r="AD47" s="357">
        <v>18077</v>
      </c>
      <c r="AE47" s="30">
        <v>6292</v>
      </c>
      <c r="AF47" s="30">
        <v>780</v>
      </c>
      <c r="AG47" s="30">
        <v>349</v>
      </c>
      <c r="AH47" s="30">
        <v>14953</v>
      </c>
      <c r="AI47" s="30">
        <v>4635</v>
      </c>
      <c r="AJ47" s="30">
        <v>39</v>
      </c>
      <c r="AK47" s="30">
        <v>0</v>
      </c>
      <c r="AL47" s="30">
        <v>1345</v>
      </c>
      <c r="AM47" s="30">
        <v>798</v>
      </c>
      <c r="AN47" s="30">
        <v>960</v>
      </c>
      <c r="AO47" s="30">
        <v>510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40">
        <v>0</v>
      </c>
      <c r="AX47" s="214">
        <f t="shared" si="50"/>
        <v>1.3067863151991026</v>
      </c>
      <c r="AY47" s="215">
        <f t="shared" si="51"/>
        <v>1.297340854149879</v>
      </c>
      <c r="AZ47" s="216">
        <f t="shared" ref="AZ47:AZ60" si="73">BF47/(BB47-BD47-BH47-BN47-BP47-BR47)*100</f>
        <v>80.777107748321768</v>
      </c>
      <c r="BA47" s="217">
        <f t="shared" ref="BA47:BA60" si="74">BG47/(BC47-BE47-BI47-BO47-BQ47-BS47)*100</f>
        <v>77.867581027022609</v>
      </c>
      <c r="BB47" s="357">
        <v>17830</v>
      </c>
      <c r="BC47" s="30">
        <v>12410</v>
      </c>
      <c r="BD47" s="30">
        <v>233</v>
      </c>
      <c r="BE47" s="30">
        <v>161</v>
      </c>
      <c r="BF47" s="30">
        <v>14199</v>
      </c>
      <c r="BG47" s="30">
        <v>9538</v>
      </c>
      <c r="BH47" s="30">
        <v>19</v>
      </c>
      <c r="BI47" s="30">
        <v>0</v>
      </c>
      <c r="BJ47" s="30">
        <v>2147</v>
      </c>
      <c r="BK47" s="30">
        <v>1755</v>
      </c>
      <c r="BL47" s="30">
        <v>1232</v>
      </c>
      <c r="BM47" s="30">
        <v>956</v>
      </c>
      <c r="BN47" s="30">
        <v>0</v>
      </c>
      <c r="BO47" s="30">
        <v>0</v>
      </c>
      <c r="BP47" s="30">
        <v>0</v>
      </c>
      <c r="BQ47" s="30">
        <v>0</v>
      </c>
      <c r="BR47" s="30">
        <v>0</v>
      </c>
      <c r="BS47" s="30">
        <v>0</v>
      </c>
      <c r="BT47" s="30">
        <v>0</v>
      </c>
      <c r="BU47" s="40">
        <v>0</v>
      </c>
      <c r="BV47" s="214">
        <f t="shared" si="66"/>
        <v>7.7454862742465931</v>
      </c>
      <c r="BW47" s="215">
        <f t="shared" si="67"/>
        <v>8.8600451467268631</v>
      </c>
      <c r="BX47" s="216">
        <f t="shared" ref="BX47:BX60" si="75">CD47/(BZ47-CB47-CF47-CL47-CN47-CP47)*100</f>
        <v>84.521117514041862</v>
      </c>
      <c r="BY47" s="217">
        <f t="shared" ref="BY47:BY60" si="76">CE47/(CA47-CC47-CG47-CM47-CO47-CQ47)*100</f>
        <v>75.851393188854487</v>
      </c>
      <c r="BZ47" s="357">
        <v>14899</v>
      </c>
      <c r="CA47" s="30">
        <v>1772</v>
      </c>
      <c r="CB47" s="30">
        <v>1154</v>
      </c>
      <c r="CC47" s="30">
        <v>157</v>
      </c>
      <c r="CD47" s="30">
        <v>11587</v>
      </c>
      <c r="CE47" s="30">
        <v>1225</v>
      </c>
      <c r="CF47" s="30">
        <v>36</v>
      </c>
      <c r="CG47" s="30">
        <v>0</v>
      </c>
      <c r="CH47" s="30">
        <v>1494</v>
      </c>
      <c r="CI47" s="30">
        <v>253</v>
      </c>
      <c r="CJ47" s="30">
        <v>628</v>
      </c>
      <c r="CK47" s="30">
        <v>137</v>
      </c>
      <c r="CL47" s="30">
        <v>0</v>
      </c>
      <c r="CM47" s="30">
        <v>0</v>
      </c>
      <c r="CN47" s="30">
        <v>0</v>
      </c>
      <c r="CO47" s="30">
        <v>0</v>
      </c>
      <c r="CP47" s="30">
        <v>0</v>
      </c>
      <c r="CQ47" s="30">
        <v>0</v>
      </c>
      <c r="CR47" s="30">
        <v>0</v>
      </c>
      <c r="CS47" s="40">
        <v>0</v>
      </c>
      <c r="CT47" s="214">
        <f t="shared" si="54"/>
        <v>12.003158725980521</v>
      </c>
      <c r="CU47" s="215">
        <f t="shared" si="55"/>
        <v>11.516497461928935</v>
      </c>
      <c r="CV47" s="216">
        <f t="shared" ref="CV47:CV60" si="77">DB47/(CX47-CZ47-DD47-DJ47-DL47-DN47)*100</f>
        <v>75.210210210210221</v>
      </c>
      <c r="CW47" s="217">
        <f t="shared" ref="CW47:CW60" si="78">DC47/(CY47-DA47-DE47-DK47-DM47-DO47)*100</f>
        <v>72.929365363929719</v>
      </c>
      <c r="CX47" s="357">
        <v>7598</v>
      </c>
      <c r="CY47" s="30">
        <v>3152</v>
      </c>
      <c r="CZ47" s="30">
        <v>912</v>
      </c>
      <c r="DA47" s="30">
        <v>363</v>
      </c>
      <c r="DB47" s="30">
        <v>5009</v>
      </c>
      <c r="DC47" s="30">
        <v>2034</v>
      </c>
      <c r="DD47" s="30">
        <v>26</v>
      </c>
      <c r="DE47" s="30">
        <v>0</v>
      </c>
      <c r="DF47" s="30">
        <v>1299</v>
      </c>
      <c r="DG47" s="30">
        <v>606</v>
      </c>
      <c r="DH47" s="30">
        <v>352</v>
      </c>
      <c r="DI47" s="30">
        <v>149</v>
      </c>
      <c r="DJ47" s="30">
        <v>0</v>
      </c>
      <c r="DK47" s="30">
        <v>0</v>
      </c>
      <c r="DL47" s="30">
        <v>0</v>
      </c>
      <c r="DM47" s="30">
        <v>0</v>
      </c>
      <c r="DN47" s="30">
        <v>0</v>
      </c>
      <c r="DO47" s="30">
        <v>0</v>
      </c>
      <c r="DP47" s="30">
        <v>0</v>
      </c>
      <c r="DQ47" s="40">
        <v>0</v>
      </c>
      <c r="DR47" s="214">
        <f t="shared" si="58"/>
        <v>5.7162534435261714</v>
      </c>
      <c r="DS47" s="215">
        <f t="shared" si="59"/>
        <v>5.6722030711375746</v>
      </c>
      <c r="DT47" s="216">
        <f t="shared" ref="DT47:DT60" si="79">DZ47/(DV47-DX47-EB47-EH47-EJ47-EL47)*100</f>
        <v>90.891530460624068</v>
      </c>
      <c r="DU47" s="217">
        <f t="shared" ref="DU47:DU60" si="80">EA47/(DW47-DY47-EC47-EI47-EK47-EM47)*100</f>
        <v>87.176079734219272</v>
      </c>
      <c r="DV47" s="357">
        <v>7260</v>
      </c>
      <c r="DW47" s="30">
        <v>3191</v>
      </c>
      <c r="DX47" s="30">
        <v>415</v>
      </c>
      <c r="DY47" s="30">
        <v>181</v>
      </c>
      <c r="DZ47" s="30">
        <v>6117</v>
      </c>
      <c r="EA47" s="30">
        <v>2624</v>
      </c>
      <c r="EB47" s="30">
        <v>115</v>
      </c>
      <c r="EC47" s="30">
        <v>0</v>
      </c>
      <c r="ED47" s="30">
        <v>356</v>
      </c>
      <c r="EE47" s="30">
        <v>253</v>
      </c>
      <c r="EF47" s="30">
        <v>257</v>
      </c>
      <c r="EG47" s="30">
        <v>133</v>
      </c>
      <c r="EH47" s="30">
        <v>0</v>
      </c>
      <c r="EI47" s="30">
        <v>0</v>
      </c>
      <c r="EJ47" s="30">
        <v>0</v>
      </c>
      <c r="EK47" s="30">
        <v>0</v>
      </c>
      <c r="EL47" s="30">
        <v>0</v>
      </c>
      <c r="EM47" s="30">
        <v>0</v>
      </c>
      <c r="EN47" s="30">
        <v>0</v>
      </c>
      <c r="EO47" s="40">
        <v>0</v>
      </c>
      <c r="EP47" s="214">
        <f t="shared" si="62"/>
        <v>5.0611556305356391</v>
      </c>
      <c r="EQ47" s="215">
        <f t="shared" si="63"/>
        <v>5.3236937232993755</v>
      </c>
      <c r="ER47" s="216">
        <f t="shared" ref="ER47:ER60" si="81">EX47/(ET47-EV47-EZ47-FF47-FH47-FJ47)*100</f>
        <v>77.997775305895445</v>
      </c>
      <c r="ES47" s="217">
        <f t="shared" ref="ES47:ES60" si="82">EY47/(EU47-EW47-FA47-FG47-FI47-FK47)*100</f>
        <v>74.349184311003128</v>
      </c>
      <c r="ET47" s="357">
        <v>4742</v>
      </c>
      <c r="EU47" s="30">
        <v>3043</v>
      </c>
      <c r="EV47" s="30">
        <v>240</v>
      </c>
      <c r="EW47" s="30">
        <v>162</v>
      </c>
      <c r="EX47" s="30">
        <v>3506</v>
      </c>
      <c r="EY47" s="30">
        <v>2142</v>
      </c>
      <c r="EZ47" s="30">
        <v>7</v>
      </c>
      <c r="FA47" s="30">
        <v>0</v>
      </c>
      <c r="FB47" s="30">
        <v>729</v>
      </c>
      <c r="FC47" s="30">
        <v>564</v>
      </c>
      <c r="FD47" s="30">
        <v>260</v>
      </c>
      <c r="FE47" s="30">
        <v>175</v>
      </c>
      <c r="FF47" s="30">
        <v>0</v>
      </c>
      <c r="FG47" s="30">
        <v>0</v>
      </c>
      <c r="FH47" s="30">
        <v>0</v>
      </c>
      <c r="FI47" s="30">
        <v>0</v>
      </c>
      <c r="FJ47" s="30">
        <v>0</v>
      </c>
      <c r="FK47" s="30">
        <v>0</v>
      </c>
      <c r="FL47" s="30">
        <v>0</v>
      </c>
      <c r="FM47" s="40">
        <v>0</v>
      </c>
    </row>
    <row r="48" spans="1:367" x14ac:dyDescent="0.3">
      <c r="A48" s="361" t="s">
        <v>31</v>
      </c>
      <c r="B48" s="214">
        <f t="shared" si="42"/>
        <v>9.9436716864007355</v>
      </c>
      <c r="C48" s="215">
        <f t="shared" si="43"/>
        <v>10.574478901881038</v>
      </c>
      <c r="D48" s="216">
        <f t="shared" si="69"/>
        <v>82.465788463997953</v>
      </c>
      <c r="E48" s="217">
        <f t="shared" si="70"/>
        <v>73.592950540079599</v>
      </c>
      <c r="F48" s="357">
        <v>8699</v>
      </c>
      <c r="G48" s="30">
        <v>3934</v>
      </c>
      <c r="H48" s="30">
        <v>865</v>
      </c>
      <c r="I48" s="30">
        <v>416</v>
      </c>
      <c r="J48" s="30">
        <v>6448</v>
      </c>
      <c r="K48" s="30">
        <v>2589</v>
      </c>
      <c r="L48" s="30">
        <v>15</v>
      </c>
      <c r="M48" s="30">
        <v>0</v>
      </c>
      <c r="N48" s="30">
        <v>862</v>
      </c>
      <c r="O48" s="30">
        <v>644</v>
      </c>
      <c r="P48" s="30">
        <v>509</v>
      </c>
      <c r="Q48" s="30">
        <v>285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40">
        <v>0</v>
      </c>
      <c r="Z48" s="214">
        <f t="shared" si="46"/>
        <v>4.1553355814206459</v>
      </c>
      <c r="AA48" s="215">
        <f t="shared" si="47"/>
        <v>5.4145267791636096</v>
      </c>
      <c r="AB48" s="216">
        <f t="shared" si="71"/>
        <v>87.98795386101483</v>
      </c>
      <c r="AC48" s="217">
        <f t="shared" si="72"/>
        <v>79.522184300341294</v>
      </c>
      <c r="AD48" s="357">
        <v>18386</v>
      </c>
      <c r="AE48" s="30">
        <v>6815</v>
      </c>
      <c r="AF48" s="30">
        <v>764</v>
      </c>
      <c r="AG48" s="30">
        <v>369</v>
      </c>
      <c r="AH48" s="30">
        <v>15485</v>
      </c>
      <c r="AI48" s="30">
        <v>5126</v>
      </c>
      <c r="AJ48" s="30">
        <v>23</v>
      </c>
      <c r="AK48" s="30">
        <v>0</v>
      </c>
      <c r="AL48" s="30">
        <v>1265</v>
      </c>
      <c r="AM48" s="30">
        <v>818</v>
      </c>
      <c r="AN48" s="30">
        <v>849</v>
      </c>
      <c r="AO48" s="30">
        <v>502</v>
      </c>
      <c r="AP48" s="30">
        <v>0</v>
      </c>
      <c r="AQ48" s="30">
        <v>0</v>
      </c>
      <c r="AR48" s="30">
        <v>0</v>
      </c>
      <c r="AS48" s="30">
        <v>0</v>
      </c>
      <c r="AT48" s="30">
        <v>0</v>
      </c>
      <c r="AU48" s="30">
        <v>0</v>
      </c>
      <c r="AV48" s="30">
        <v>0</v>
      </c>
      <c r="AW48" s="40">
        <v>0</v>
      </c>
      <c r="AX48" s="214">
        <f t="shared" si="50"/>
        <v>1.3345833563116969</v>
      </c>
      <c r="AY48" s="215">
        <f t="shared" si="51"/>
        <v>1.3906930541758997</v>
      </c>
      <c r="AZ48" s="216">
        <f t="shared" si="73"/>
        <v>79.762837006376557</v>
      </c>
      <c r="BA48" s="217">
        <f t="shared" si="74"/>
        <v>76.745447500968623</v>
      </c>
      <c r="BB48" s="357">
        <v>18133</v>
      </c>
      <c r="BC48" s="30">
        <v>13087</v>
      </c>
      <c r="BD48" s="30">
        <v>242</v>
      </c>
      <c r="BE48" s="30">
        <v>182</v>
      </c>
      <c r="BF48" s="30">
        <v>14260</v>
      </c>
      <c r="BG48" s="30">
        <v>9904</v>
      </c>
      <c r="BH48" s="30">
        <v>13</v>
      </c>
      <c r="BI48" s="30">
        <v>0</v>
      </c>
      <c r="BJ48" s="30">
        <v>2554</v>
      </c>
      <c r="BK48" s="30">
        <v>2156</v>
      </c>
      <c r="BL48" s="30">
        <v>1064</v>
      </c>
      <c r="BM48" s="30">
        <v>845</v>
      </c>
      <c r="BN48" s="30">
        <v>0</v>
      </c>
      <c r="BO48" s="30">
        <v>0</v>
      </c>
      <c r="BP48" s="30">
        <v>0</v>
      </c>
      <c r="BQ48" s="30">
        <v>0</v>
      </c>
      <c r="BR48" s="30">
        <v>0</v>
      </c>
      <c r="BS48" s="30">
        <v>0</v>
      </c>
      <c r="BT48" s="30">
        <v>0</v>
      </c>
      <c r="BU48" s="40">
        <v>0</v>
      </c>
      <c r="BV48" s="214">
        <f t="shared" si="66"/>
        <v>8.9946719012899603</v>
      </c>
      <c r="BW48" s="215">
        <f t="shared" si="67"/>
        <v>9.1105121293800533</v>
      </c>
      <c r="BX48" s="216">
        <f t="shared" si="75"/>
        <v>83.78796074491926</v>
      </c>
      <c r="BY48" s="217">
        <f t="shared" si="76"/>
        <v>75.80071174377224</v>
      </c>
      <c r="BZ48" s="357">
        <v>14264</v>
      </c>
      <c r="CA48" s="30">
        <v>1855</v>
      </c>
      <c r="CB48" s="30">
        <v>1283</v>
      </c>
      <c r="CC48" s="30">
        <v>169</v>
      </c>
      <c r="CD48" s="30">
        <v>10843</v>
      </c>
      <c r="CE48" s="30">
        <v>1278</v>
      </c>
      <c r="CF48" s="30">
        <v>40</v>
      </c>
      <c r="CG48" s="30">
        <v>0</v>
      </c>
      <c r="CH48" s="30">
        <v>1499</v>
      </c>
      <c r="CI48" s="30">
        <v>270</v>
      </c>
      <c r="CJ48" s="30">
        <v>599</v>
      </c>
      <c r="CK48" s="30">
        <v>138</v>
      </c>
      <c r="CL48" s="30">
        <v>0</v>
      </c>
      <c r="CM48" s="30">
        <v>0</v>
      </c>
      <c r="CN48" s="30">
        <v>0</v>
      </c>
      <c r="CO48" s="30">
        <v>0</v>
      </c>
      <c r="CP48" s="30">
        <v>0</v>
      </c>
      <c r="CQ48" s="30">
        <v>0</v>
      </c>
      <c r="CR48" s="30">
        <v>0</v>
      </c>
      <c r="CS48" s="40">
        <v>0</v>
      </c>
      <c r="CT48" s="214">
        <f t="shared" si="54"/>
        <v>12.666014259751154</v>
      </c>
      <c r="CU48" s="215">
        <f t="shared" si="55"/>
        <v>12.092434314656538</v>
      </c>
      <c r="CV48" s="216">
        <f t="shared" si="77"/>
        <v>76.30818619582665</v>
      </c>
      <c r="CW48" s="217">
        <f t="shared" si="78"/>
        <v>73.244508462369467</v>
      </c>
      <c r="CX48" s="357">
        <v>7153</v>
      </c>
      <c r="CY48" s="30">
        <v>3159</v>
      </c>
      <c r="CZ48" s="30">
        <v>906</v>
      </c>
      <c r="DA48" s="30">
        <v>382</v>
      </c>
      <c r="DB48" s="30">
        <v>4754</v>
      </c>
      <c r="DC48" s="30">
        <v>2034</v>
      </c>
      <c r="DD48" s="30">
        <v>17</v>
      </c>
      <c r="DE48" s="30">
        <v>0</v>
      </c>
      <c r="DF48" s="30">
        <v>1100</v>
      </c>
      <c r="DG48" s="30">
        <v>579</v>
      </c>
      <c r="DH48" s="30">
        <v>376</v>
      </c>
      <c r="DI48" s="30">
        <v>164</v>
      </c>
      <c r="DJ48" s="30">
        <v>0</v>
      </c>
      <c r="DK48" s="30">
        <v>0</v>
      </c>
      <c r="DL48" s="30">
        <v>0</v>
      </c>
      <c r="DM48" s="30">
        <v>0</v>
      </c>
      <c r="DN48" s="30">
        <v>0</v>
      </c>
      <c r="DO48" s="30">
        <v>0</v>
      </c>
      <c r="DP48" s="30">
        <v>0</v>
      </c>
      <c r="DQ48" s="40">
        <v>0</v>
      </c>
      <c r="DR48" s="214">
        <f t="shared" si="58"/>
        <v>6.8360634593060761</v>
      </c>
      <c r="DS48" s="215">
        <f t="shared" si="59"/>
        <v>6.4867967853042483</v>
      </c>
      <c r="DT48" s="216">
        <f t="shared" si="79"/>
        <v>90.167158308751226</v>
      </c>
      <c r="DU48" s="217">
        <f t="shared" si="80"/>
        <v>86.771025168815214</v>
      </c>
      <c r="DV48" s="357">
        <v>7753</v>
      </c>
      <c r="DW48" s="30">
        <v>3484</v>
      </c>
      <c r="DX48" s="30">
        <v>530</v>
      </c>
      <c r="DY48" s="30">
        <v>226</v>
      </c>
      <c r="DZ48" s="30">
        <v>6419</v>
      </c>
      <c r="EA48" s="30">
        <v>2827</v>
      </c>
      <c r="EB48" s="30">
        <v>104</v>
      </c>
      <c r="EC48" s="30">
        <v>0</v>
      </c>
      <c r="ED48" s="30">
        <v>354</v>
      </c>
      <c r="EE48" s="30">
        <v>249</v>
      </c>
      <c r="EF48" s="30">
        <v>346</v>
      </c>
      <c r="EG48" s="30">
        <v>182</v>
      </c>
      <c r="EH48" s="30">
        <v>0</v>
      </c>
      <c r="EI48" s="30">
        <v>0</v>
      </c>
      <c r="EJ48" s="30">
        <v>0</v>
      </c>
      <c r="EK48" s="30">
        <v>0</v>
      </c>
      <c r="EL48" s="30">
        <v>0</v>
      </c>
      <c r="EM48" s="30">
        <v>0</v>
      </c>
      <c r="EN48" s="30">
        <v>0</v>
      </c>
      <c r="EO48" s="40">
        <v>0</v>
      </c>
      <c r="EP48" s="214">
        <f t="shared" si="62"/>
        <v>5.8086084412870873</v>
      </c>
      <c r="EQ48" s="215">
        <f t="shared" si="63"/>
        <v>5.2188006482982168</v>
      </c>
      <c r="ER48" s="216">
        <f t="shared" si="81"/>
        <v>75.300133392618946</v>
      </c>
      <c r="ES48" s="217">
        <f t="shared" si="82"/>
        <v>70.38303693570451</v>
      </c>
      <c r="ET48" s="357">
        <v>4786</v>
      </c>
      <c r="EU48" s="30">
        <v>3085</v>
      </c>
      <c r="EV48" s="30">
        <v>278</v>
      </c>
      <c r="EW48" s="30">
        <v>161</v>
      </c>
      <c r="EX48" s="30">
        <v>3387</v>
      </c>
      <c r="EY48" s="30">
        <v>2058</v>
      </c>
      <c r="EZ48" s="30">
        <v>10</v>
      </c>
      <c r="FA48" s="30">
        <v>0</v>
      </c>
      <c r="FB48" s="30">
        <v>839</v>
      </c>
      <c r="FC48" s="30">
        <v>668</v>
      </c>
      <c r="FD48" s="30">
        <v>272</v>
      </c>
      <c r="FE48" s="30">
        <v>198</v>
      </c>
      <c r="FF48" s="30">
        <v>0</v>
      </c>
      <c r="FG48" s="30">
        <v>0</v>
      </c>
      <c r="FH48" s="30">
        <v>0</v>
      </c>
      <c r="FI48" s="30">
        <v>0</v>
      </c>
      <c r="FJ48" s="30">
        <v>0</v>
      </c>
      <c r="FK48" s="30">
        <v>0</v>
      </c>
      <c r="FL48" s="30">
        <v>0</v>
      </c>
      <c r="FM48" s="40">
        <v>0</v>
      </c>
    </row>
    <row r="49" spans="1:169" x14ac:dyDescent="0.3">
      <c r="A49" s="361" t="s">
        <v>32</v>
      </c>
      <c r="B49" s="214">
        <f t="shared" si="42"/>
        <v>8.5934204976803041</v>
      </c>
      <c r="C49" s="215">
        <f t="shared" si="43"/>
        <v>9.7527472527472536</v>
      </c>
      <c r="D49" s="216">
        <f t="shared" si="69"/>
        <v>83.936625419220533</v>
      </c>
      <c r="E49" s="217">
        <f t="shared" si="70"/>
        <v>77.397260273972606</v>
      </c>
      <c r="F49" s="357">
        <v>9484</v>
      </c>
      <c r="G49" s="30">
        <v>4368</v>
      </c>
      <c r="H49" s="30">
        <v>815</v>
      </c>
      <c r="I49" s="30">
        <v>426</v>
      </c>
      <c r="J49" s="30">
        <v>7258</v>
      </c>
      <c r="K49" s="30">
        <v>3051</v>
      </c>
      <c r="L49" s="30">
        <v>22</v>
      </c>
      <c r="M49" s="30">
        <v>0</v>
      </c>
      <c r="N49" s="30">
        <v>806</v>
      </c>
      <c r="O49" s="30">
        <v>549</v>
      </c>
      <c r="P49" s="30">
        <v>583</v>
      </c>
      <c r="Q49" s="30">
        <v>342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40">
        <v>0</v>
      </c>
      <c r="Z49" s="214">
        <f t="shared" si="46"/>
        <v>3.6322472684319327</v>
      </c>
      <c r="AA49" s="215">
        <f t="shared" si="47"/>
        <v>4.4079290558163802</v>
      </c>
      <c r="AB49" s="216">
        <f t="shared" si="71"/>
        <v>88.163348856250963</v>
      </c>
      <c r="AC49" s="217">
        <f t="shared" si="72"/>
        <v>80.532060027285141</v>
      </c>
      <c r="AD49" s="357">
        <v>20318</v>
      </c>
      <c r="AE49" s="30">
        <v>7668</v>
      </c>
      <c r="AF49" s="30">
        <v>738</v>
      </c>
      <c r="AG49" s="30">
        <v>338</v>
      </c>
      <c r="AH49" s="30">
        <v>17228</v>
      </c>
      <c r="AI49" s="30">
        <v>5903</v>
      </c>
      <c r="AJ49" s="30">
        <v>39</v>
      </c>
      <c r="AK49" s="30">
        <v>0</v>
      </c>
      <c r="AL49" s="30">
        <v>1323</v>
      </c>
      <c r="AM49" s="30">
        <v>842</v>
      </c>
      <c r="AN49" s="30">
        <v>990</v>
      </c>
      <c r="AO49" s="30">
        <v>585</v>
      </c>
      <c r="AP49" s="30">
        <v>0</v>
      </c>
      <c r="AQ49" s="30">
        <v>0</v>
      </c>
      <c r="AR49" s="30">
        <v>0</v>
      </c>
      <c r="AS49" s="30">
        <v>0</v>
      </c>
      <c r="AT49" s="30">
        <v>0</v>
      </c>
      <c r="AU49" s="30">
        <v>0</v>
      </c>
      <c r="AV49" s="30">
        <v>0</v>
      </c>
      <c r="AW49" s="40">
        <v>0</v>
      </c>
      <c r="AX49" s="214">
        <f t="shared" si="50"/>
        <v>1.1877671088416495</v>
      </c>
      <c r="AY49" s="215">
        <f t="shared" si="51"/>
        <v>1.2136842903739664</v>
      </c>
      <c r="AZ49" s="216">
        <f t="shared" si="73"/>
        <v>77.771534528291284</v>
      </c>
      <c r="BA49" s="217">
        <f t="shared" si="74"/>
        <v>74.66789526222837</v>
      </c>
      <c r="BB49" s="357">
        <v>18017</v>
      </c>
      <c r="BC49" s="30">
        <v>13183</v>
      </c>
      <c r="BD49" s="30">
        <v>214</v>
      </c>
      <c r="BE49" s="30">
        <v>160</v>
      </c>
      <c r="BF49" s="30">
        <v>13841</v>
      </c>
      <c r="BG49" s="30">
        <v>9724</v>
      </c>
      <c r="BH49" s="30">
        <v>6</v>
      </c>
      <c r="BI49" s="30">
        <v>0</v>
      </c>
      <c r="BJ49" s="30">
        <v>2420</v>
      </c>
      <c r="BK49" s="30">
        <v>2049</v>
      </c>
      <c r="BL49" s="30">
        <v>1536</v>
      </c>
      <c r="BM49" s="30">
        <v>1250</v>
      </c>
      <c r="BN49" s="30">
        <v>0</v>
      </c>
      <c r="BO49" s="30">
        <v>0</v>
      </c>
      <c r="BP49" s="30">
        <v>0</v>
      </c>
      <c r="BQ49" s="30">
        <v>0</v>
      </c>
      <c r="BR49" s="30">
        <v>0</v>
      </c>
      <c r="BS49" s="30">
        <v>0</v>
      </c>
      <c r="BT49" s="30">
        <v>0</v>
      </c>
      <c r="BU49" s="40">
        <v>0</v>
      </c>
      <c r="BV49" s="214">
        <f t="shared" si="66"/>
        <v>8.8595471026886496</v>
      </c>
      <c r="BW49" s="215">
        <f t="shared" si="67"/>
        <v>8.0735820132856411</v>
      </c>
      <c r="BX49" s="216">
        <f t="shared" si="75"/>
        <v>82.578844122529048</v>
      </c>
      <c r="BY49" s="217">
        <f t="shared" si="76"/>
        <v>70.316842690383552</v>
      </c>
      <c r="BZ49" s="357">
        <v>14617</v>
      </c>
      <c r="CA49" s="30">
        <v>1957</v>
      </c>
      <c r="CB49" s="30">
        <v>1295</v>
      </c>
      <c r="CC49" s="30">
        <v>158</v>
      </c>
      <c r="CD49" s="30">
        <v>10945</v>
      </c>
      <c r="CE49" s="30">
        <v>1265</v>
      </c>
      <c r="CF49" s="30">
        <v>68</v>
      </c>
      <c r="CG49" s="30">
        <v>0</v>
      </c>
      <c r="CH49" s="30">
        <v>1558</v>
      </c>
      <c r="CI49" s="30">
        <v>347</v>
      </c>
      <c r="CJ49" s="30">
        <v>751</v>
      </c>
      <c r="CK49" s="30">
        <v>187</v>
      </c>
      <c r="CL49" s="30">
        <v>0</v>
      </c>
      <c r="CM49" s="30">
        <v>0</v>
      </c>
      <c r="CN49" s="30">
        <v>0</v>
      </c>
      <c r="CO49" s="30">
        <v>0</v>
      </c>
      <c r="CP49" s="30">
        <v>0</v>
      </c>
      <c r="CQ49" s="30">
        <v>0</v>
      </c>
      <c r="CR49" s="30">
        <v>0</v>
      </c>
      <c r="CS49" s="40">
        <v>0</v>
      </c>
      <c r="CT49" s="214">
        <f t="shared" si="54"/>
        <v>12.195121951219512</v>
      </c>
      <c r="CU49" s="215">
        <f t="shared" si="55"/>
        <v>12.088915956151034</v>
      </c>
      <c r="CV49" s="216">
        <f t="shared" si="77"/>
        <v>75.793039728980588</v>
      </c>
      <c r="CW49" s="217">
        <f t="shared" si="78"/>
        <v>72.081745756841002</v>
      </c>
      <c r="CX49" s="357">
        <v>7421</v>
      </c>
      <c r="CY49" s="30">
        <v>3284</v>
      </c>
      <c r="CZ49" s="30">
        <v>905</v>
      </c>
      <c r="DA49" s="30">
        <v>397</v>
      </c>
      <c r="DB49" s="30">
        <v>4922</v>
      </c>
      <c r="DC49" s="30">
        <v>2081</v>
      </c>
      <c r="DD49" s="30">
        <v>22</v>
      </c>
      <c r="DE49" s="30">
        <v>0</v>
      </c>
      <c r="DF49" s="30">
        <v>1109</v>
      </c>
      <c r="DG49" s="30">
        <v>606</v>
      </c>
      <c r="DH49" s="30">
        <v>463</v>
      </c>
      <c r="DI49" s="30">
        <v>200</v>
      </c>
      <c r="DJ49" s="30">
        <v>0</v>
      </c>
      <c r="DK49" s="30">
        <v>0</v>
      </c>
      <c r="DL49" s="30">
        <v>0</v>
      </c>
      <c r="DM49" s="30">
        <v>0</v>
      </c>
      <c r="DN49" s="30">
        <v>0</v>
      </c>
      <c r="DO49" s="30">
        <v>0</v>
      </c>
      <c r="DP49" s="30">
        <v>0</v>
      </c>
      <c r="DQ49" s="40">
        <v>0</v>
      </c>
      <c r="DR49" s="214">
        <f t="shared" si="58"/>
        <v>6.0495330897279747</v>
      </c>
      <c r="DS49" s="215">
        <f t="shared" si="59"/>
        <v>6.1011904761904763</v>
      </c>
      <c r="DT49" s="216">
        <f t="shared" si="79"/>
        <v>91.014535310527094</v>
      </c>
      <c r="DU49" s="217">
        <f t="shared" si="80"/>
        <v>88.145800316957207</v>
      </c>
      <c r="DV49" s="357">
        <v>7389</v>
      </c>
      <c r="DW49" s="30">
        <v>3360</v>
      </c>
      <c r="DX49" s="30">
        <v>447</v>
      </c>
      <c r="DY49" s="30">
        <v>205</v>
      </c>
      <c r="DZ49" s="30">
        <v>6199</v>
      </c>
      <c r="EA49" s="30">
        <v>2781</v>
      </c>
      <c r="EB49" s="30">
        <v>131</v>
      </c>
      <c r="EC49" s="30">
        <v>0</v>
      </c>
      <c r="ED49" s="30">
        <v>330</v>
      </c>
      <c r="EE49" s="30">
        <v>220</v>
      </c>
      <c r="EF49" s="30">
        <v>282</v>
      </c>
      <c r="EG49" s="30">
        <v>154</v>
      </c>
      <c r="EH49" s="30">
        <v>0</v>
      </c>
      <c r="EI49" s="30">
        <v>0</v>
      </c>
      <c r="EJ49" s="30">
        <v>0</v>
      </c>
      <c r="EK49" s="30">
        <v>0</v>
      </c>
      <c r="EL49" s="30">
        <v>0</v>
      </c>
      <c r="EM49" s="30">
        <v>0</v>
      </c>
      <c r="EN49" s="30">
        <v>0</v>
      </c>
      <c r="EO49" s="40">
        <v>0</v>
      </c>
      <c r="EP49" s="214">
        <f t="shared" si="62"/>
        <v>5.6667327125024762</v>
      </c>
      <c r="EQ49" s="215">
        <f t="shared" si="63"/>
        <v>5.3462940461725399</v>
      </c>
      <c r="ER49" s="216">
        <f t="shared" si="81"/>
        <v>77.48260594560405</v>
      </c>
      <c r="ES49" s="217">
        <f t="shared" si="82"/>
        <v>72.849807445442877</v>
      </c>
      <c r="ET49" s="357">
        <v>5047</v>
      </c>
      <c r="EU49" s="30">
        <v>3292</v>
      </c>
      <c r="EV49" s="30">
        <v>286</v>
      </c>
      <c r="EW49" s="30">
        <v>176</v>
      </c>
      <c r="EX49" s="30">
        <v>3675</v>
      </c>
      <c r="EY49" s="30">
        <v>2270</v>
      </c>
      <c r="EZ49" s="30">
        <v>18</v>
      </c>
      <c r="FA49" s="30">
        <v>0</v>
      </c>
      <c r="FB49" s="30">
        <v>777</v>
      </c>
      <c r="FC49" s="30">
        <v>628</v>
      </c>
      <c r="FD49" s="30">
        <v>291</v>
      </c>
      <c r="FE49" s="30">
        <v>218</v>
      </c>
      <c r="FF49" s="30">
        <v>0</v>
      </c>
      <c r="FG49" s="30">
        <v>0</v>
      </c>
      <c r="FH49" s="30">
        <v>0</v>
      </c>
      <c r="FI49" s="30">
        <v>0</v>
      </c>
      <c r="FJ49" s="30">
        <v>0</v>
      </c>
      <c r="FK49" s="30">
        <v>0</v>
      </c>
      <c r="FL49" s="30">
        <v>0</v>
      </c>
      <c r="FM49" s="40">
        <v>0</v>
      </c>
    </row>
    <row r="50" spans="1:169" x14ac:dyDescent="0.3">
      <c r="A50" s="362" t="s">
        <v>33</v>
      </c>
      <c r="B50" s="235">
        <f t="shared" si="42"/>
        <v>8.6879060993502417</v>
      </c>
      <c r="C50" s="236">
        <f t="shared" si="43"/>
        <v>9.7681408329755257</v>
      </c>
      <c r="D50" s="237">
        <f t="shared" si="69"/>
        <v>80.124009645194633</v>
      </c>
      <c r="E50" s="238">
        <f t="shared" si="70"/>
        <v>71.877230549607418</v>
      </c>
      <c r="F50" s="363">
        <v>9542</v>
      </c>
      <c r="G50" s="364">
        <v>4658</v>
      </c>
      <c r="H50" s="364">
        <v>829</v>
      </c>
      <c r="I50" s="364">
        <v>455</v>
      </c>
      <c r="J50" s="364">
        <v>6978</v>
      </c>
      <c r="K50" s="364">
        <v>3021</v>
      </c>
      <c r="L50" s="364">
        <v>4</v>
      </c>
      <c r="M50" s="364">
        <v>0</v>
      </c>
      <c r="N50" s="364">
        <v>1053</v>
      </c>
      <c r="O50" s="364">
        <v>745</v>
      </c>
      <c r="P50" s="364">
        <v>678</v>
      </c>
      <c r="Q50" s="364">
        <v>437</v>
      </c>
      <c r="R50" s="364">
        <v>0</v>
      </c>
      <c r="S50" s="364">
        <v>0</v>
      </c>
      <c r="T50" s="364">
        <v>0</v>
      </c>
      <c r="U50" s="364">
        <v>0</v>
      </c>
      <c r="V50" s="364">
        <v>0</v>
      </c>
      <c r="W50" s="364">
        <v>0</v>
      </c>
      <c r="X50" s="364">
        <v>0</v>
      </c>
      <c r="Y50" s="365">
        <v>0</v>
      </c>
      <c r="Z50" s="235">
        <f t="shared" si="46"/>
        <v>3.7404092071611252</v>
      </c>
      <c r="AA50" s="236">
        <f t="shared" si="47"/>
        <v>4.8637667304015295</v>
      </c>
      <c r="AB50" s="237">
        <f t="shared" si="71"/>
        <v>85.08526100793236</v>
      </c>
      <c r="AC50" s="238">
        <f t="shared" si="72"/>
        <v>76.070845371184532</v>
      </c>
      <c r="AD50" s="363">
        <v>21896</v>
      </c>
      <c r="AE50" s="364">
        <v>8368</v>
      </c>
      <c r="AF50" s="364">
        <v>819</v>
      </c>
      <c r="AG50" s="364">
        <v>407</v>
      </c>
      <c r="AH50" s="364">
        <v>17913</v>
      </c>
      <c r="AI50" s="364">
        <v>6056</v>
      </c>
      <c r="AJ50" s="364">
        <v>24</v>
      </c>
      <c r="AK50" s="364">
        <v>0</v>
      </c>
      <c r="AL50" s="364">
        <v>1722</v>
      </c>
      <c r="AM50" s="364">
        <v>1085</v>
      </c>
      <c r="AN50" s="364">
        <v>1418</v>
      </c>
      <c r="AO50" s="364">
        <v>820</v>
      </c>
      <c r="AP50" s="364">
        <v>0</v>
      </c>
      <c r="AQ50" s="364">
        <v>0</v>
      </c>
      <c r="AR50" s="364">
        <v>0</v>
      </c>
      <c r="AS50" s="364">
        <v>0</v>
      </c>
      <c r="AT50" s="364">
        <v>0</v>
      </c>
      <c r="AU50" s="364">
        <v>0</v>
      </c>
      <c r="AV50" s="364">
        <v>0</v>
      </c>
      <c r="AW50" s="365">
        <v>0</v>
      </c>
      <c r="AX50" s="235">
        <f t="shared" si="50"/>
        <v>1.394747202069625</v>
      </c>
      <c r="AY50" s="236">
        <f t="shared" si="51"/>
        <v>1.3236168947055325</v>
      </c>
      <c r="AZ50" s="237">
        <f t="shared" si="73"/>
        <v>76.098869733987897</v>
      </c>
      <c r="BA50" s="238">
        <f t="shared" si="74"/>
        <v>73.413715146947993</v>
      </c>
      <c r="BB50" s="363">
        <v>17781</v>
      </c>
      <c r="BC50" s="364">
        <v>13448</v>
      </c>
      <c r="BD50" s="364">
        <v>248</v>
      </c>
      <c r="BE50" s="364">
        <v>178</v>
      </c>
      <c r="BF50" s="364">
        <v>13331</v>
      </c>
      <c r="BG50" s="364">
        <v>9742</v>
      </c>
      <c r="BH50" s="364">
        <v>15</v>
      </c>
      <c r="BI50" s="364">
        <v>0</v>
      </c>
      <c r="BJ50" s="364">
        <v>2886</v>
      </c>
      <c r="BK50" s="364">
        <v>2480</v>
      </c>
      <c r="BL50" s="364">
        <v>1301</v>
      </c>
      <c r="BM50" s="364">
        <v>1048</v>
      </c>
      <c r="BN50" s="364">
        <v>0</v>
      </c>
      <c r="BO50" s="364">
        <v>0</v>
      </c>
      <c r="BP50" s="364">
        <v>0</v>
      </c>
      <c r="BQ50" s="364">
        <v>0</v>
      </c>
      <c r="BR50" s="364">
        <v>0</v>
      </c>
      <c r="BS50" s="364">
        <v>0</v>
      </c>
      <c r="BT50" s="364">
        <v>0</v>
      </c>
      <c r="BU50" s="365">
        <v>0</v>
      </c>
      <c r="BV50" s="235">
        <f t="shared" si="66"/>
        <v>8.269887109477553</v>
      </c>
      <c r="BW50" s="236">
        <f t="shared" si="67"/>
        <v>7.7257363592467403</v>
      </c>
      <c r="BX50" s="237">
        <f t="shared" si="75"/>
        <v>79.384990323274323</v>
      </c>
      <c r="BY50" s="238">
        <f t="shared" si="76"/>
        <v>69.858712715855575</v>
      </c>
      <c r="BZ50" s="363">
        <v>15236</v>
      </c>
      <c r="CA50" s="364">
        <v>2071</v>
      </c>
      <c r="CB50" s="364">
        <v>1260</v>
      </c>
      <c r="CC50" s="364">
        <v>160</v>
      </c>
      <c r="CD50" s="364">
        <v>11075</v>
      </c>
      <c r="CE50" s="364">
        <v>1335</v>
      </c>
      <c r="CF50" s="364">
        <v>25</v>
      </c>
      <c r="CG50" s="364">
        <v>0</v>
      </c>
      <c r="CH50" s="364">
        <v>1907</v>
      </c>
      <c r="CI50" s="364">
        <v>370</v>
      </c>
      <c r="CJ50" s="364">
        <v>969</v>
      </c>
      <c r="CK50" s="364">
        <v>206</v>
      </c>
      <c r="CL50" s="364">
        <v>0</v>
      </c>
      <c r="CM50" s="364">
        <v>0</v>
      </c>
      <c r="CN50" s="364">
        <v>0</v>
      </c>
      <c r="CO50" s="364">
        <v>0</v>
      </c>
      <c r="CP50" s="364">
        <v>0</v>
      </c>
      <c r="CQ50" s="364">
        <v>0</v>
      </c>
      <c r="CR50" s="364">
        <v>0</v>
      </c>
      <c r="CS50" s="365">
        <v>0</v>
      </c>
      <c r="CT50" s="235">
        <f t="shared" si="54"/>
        <v>11.146948780802477</v>
      </c>
      <c r="CU50" s="236">
        <f t="shared" si="55"/>
        <v>9.9743516671416366</v>
      </c>
      <c r="CV50" s="237">
        <f t="shared" si="77"/>
        <v>74.5414847161572</v>
      </c>
      <c r="CW50" s="238">
        <f t="shared" si="78"/>
        <v>71.225071225071218</v>
      </c>
      <c r="CX50" s="363">
        <v>7751</v>
      </c>
      <c r="CY50" s="364">
        <v>3509</v>
      </c>
      <c r="CZ50" s="364">
        <v>864</v>
      </c>
      <c r="DA50" s="364">
        <v>350</v>
      </c>
      <c r="DB50" s="364">
        <v>5121</v>
      </c>
      <c r="DC50" s="364">
        <v>2250</v>
      </c>
      <c r="DD50" s="364">
        <v>17</v>
      </c>
      <c r="DE50" s="364">
        <v>0</v>
      </c>
      <c r="DF50" s="364">
        <v>1202</v>
      </c>
      <c r="DG50" s="364">
        <v>662</v>
      </c>
      <c r="DH50" s="364">
        <v>547</v>
      </c>
      <c r="DI50" s="364">
        <v>247</v>
      </c>
      <c r="DJ50" s="364">
        <v>0</v>
      </c>
      <c r="DK50" s="364">
        <v>0</v>
      </c>
      <c r="DL50" s="364">
        <v>0</v>
      </c>
      <c r="DM50" s="364">
        <v>0</v>
      </c>
      <c r="DN50" s="364">
        <v>0</v>
      </c>
      <c r="DO50" s="364">
        <v>0</v>
      </c>
      <c r="DP50" s="364">
        <v>0</v>
      </c>
      <c r="DQ50" s="365">
        <v>0</v>
      </c>
      <c r="DR50" s="235">
        <f t="shared" si="58"/>
        <v>4.7408499140260378</v>
      </c>
      <c r="DS50" s="236">
        <f t="shared" si="59"/>
        <v>4.5359749739311788</v>
      </c>
      <c r="DT50" s="237">
        <f t="shared" si="79"/>
        <v>89.069249901819617</v>
      </c>
      <c r="DU50" s="238">
        <f t="shared" si="80"/>
        <v>86.346258874931735</v>
      </c>
      <c r="DV50" s="363">
        <v>8142</v>
      </c>
      <c r="DW50" s="364">
        <v>3836</v>
      </c>
      <c r="DX50" s="364">
        <v>386</v>
      </c>
      <c r="DY50" s="364">
        <v>174</v>
      </c>
      <c r="DZ50" s="364">
        <v>6804</v>
      </c>
      <c r="EA50" s="364">
        <v>3162</v>
      </c>
      <c r="EB50" s="364">
        <v>117</v>
      </c>
      <c r="EC50" s="364">
        <v>0</v>
      </c>
      <c r="ED50" s="364">
        <v>464</v>
      </c>
      <c r="EE50" s="364">
        <v>304</v>
      </c>
      <c r="EF50" s="364">
        <v>371</v>
      </c>
      <c r="EG50" s="364">
        <v>196</v>
      </c>
      <c r="EH50" s="364">
        <v>0</v>
      </c>
      <c r="EI50" s="364">
        <v>0</v>
      </c>
      <c r="EJ50" s="364">
        <v>0</v>
      </c>
      <c r="EK50" s="364">
        <v>0</v>
      </c>
      <c r="EL50" s="364">
        <v>0</v>
      </c>
      <c r="EM50" s="364">
        <v>0</v>
      </c>
      <c r="EN50" s="364">
        <v>0</v>
      </c>
      <c r="EO50" s="365">
        <v>0</v>
      </c>
      <c r="EP50" s="235">
        <f t="shared" si="62"/>
        <v>5.2200419127452848</v>
      </c>
      <c r="EQ50" s="236">
        <f t="shared" si="63"/>
        <v>4.9493487698986973</v>
      </c>
      <c r="ER50" s="237">
        <f t="shared" si="81"/>
        <v>73.691626409017715</v>
      </c>
      <c r="ES50" s="238">
        <f t="shared" si="82"/>
        <v>69.945188794153466</v>
      </c>
      <c r="ET50" s="363">
        <v>5249</v>
      </c>
      <c r="EU50" s="364">
        <v>3455</v>
      </c>
      <c r="EV50" s="364">
        <v>274</v>
      </c>
      <c r="EW50" s="364">
        <v>171</v>
      </c>
      <c r="EX50" s="364">
        <v>3661</v>
      </c>
      <c r="EY50" s="364">
        <v>2297</v>
      </c>
      <c r="EZ50" s="364">
        <v>7</v>
      </c>
      <c r="FA50" s="364">
        <v>0</v>
      </c>
      <c r="FB50" s="364">
        <v>932</v>
      </c>
      <c r="FC50" s="364">
        <v>736</v>
      </c>
      <c r="FD50" s="364">
        <v>375</v>
      </c>
      <c r="FE50" s="364">
        <v>251</v>
      </c>
      <c r="FF50" s="364">
        <v>0</v>
      </c>
      <c r="FG50" s="364">
        <v>0</v>
      </c>
      <c r="FH50" s="364">
        <v>0</v>
      </c>
      <c r="FI50" s="364">
        <v>0</v>
      </c>
      <c r="FJ50" s="364">
        <v>0</v>
      </c>
      <c r="FK50" s="364">
        <v>0</v>
      </c>
      <c r="FL50" s="364">
        <v>0</v>
      </c>
      <c r="FM50" s="365">
        <v>0</v>
      </c>
    </row>
    <row r="51" spans="1:169" ht="14.25" thickBot="1" x14ac:dyDescent="0.35">
      <c r="A51" s="448" t="s">
        <v>34</v>
      </c>
      <c r="B51" s="444">
        <f t="shared" si="42"/>
        <v>8.8491342198411935</v>
      </c>
      <c r="C51" s="445">
        <f t="shared" si="43"/>
        <v>9.7206053550640288</v>
      </c>
      <c r="D51" s="446">
        <f t="shared" si="69"/>
        <v>68.702049395691006</v>
      </c>
      <c r="E51" s="447">
        <f t="shared" si="70"/>
        <v>58.71480765097786</v>
      </c>
      <c r="F51" s="442">
        <v>10453</v>
      </c>
      <c r="G51" s="413">
        <v>5154</v>
      </c>
      <c r="H51" s="413">
        <v>925</v>
      </c>
      <c r="I51" s="413">
        <v>501</v>
      </c>
      <c r="J51" s="413">
        <v>6537</v>
      </c>
      <c r="K51" s="413">
        <v>2732</v>
      </c>
      <c r="L51" s="413">
        <v>13</v>
      </c>
      <c r="M51" s="413">
        <v>0</v>
      </c>
      <c r="N51" s="413">
        <v>2026</v>
      </c>
      <c r="O51" s="413">
        <v>1299</v>
      </c>
      <c r="P51" s="413">
        <v>952</v>
      </c>
      <c r="Q51" s="413">
        <v>622</v>
      </c>
      <c r="R51" s="413">
        <v>0</v>
      </c>
      <c r="S51" s="413">
        <v>0</v>
      </c>
      <c r="T51" s="413">
        <v>0</v>
      </c>
      <c r="U51" s="413">
        <v>0</v>
      </c>
      <c r="V51" s="413">
        <v>0</v>
      </c>
      <c r="W51" s="413">
        <v>0</v>
      </c>
      <c r="X51" s="413">
        <v>0</v>
      </c>
      <c r="Y51" s="414">
        <v>0</v>
      </c>
      <c r="Z51" s="444">
        <f t="shared" si="46"/>
        <v>3.2570110046148382</v>
      </c>
      <c r="AA51" s="445">
        <f t="shared" si="47"/>
        <v>3.9654795717719029</v>
      </c>
      <c r="AB51" s="446">
        <f t="shared" si="71"/>
        <v>80.93445933541399</v>
      </c>
      <c r="AC51" s="447">
        <f t="shared" si="72"/>
        <v>71.584575133659428</v>
      </c>
      <c r="AD51" s="442">
        <v>22536</v>
      </c>
      <c r="AE51" s="413">
        <v>9154</v>
      </c>
      <c r="AF51" s="413">
        <v>734</v>
      </c>
      <c r="AG51" s="413">
        <v>363</v>
      </c>
      <c r="AH51" s="413">
        <v>17634</v>
      </c>
      <c r="AI51" s="413">
        <v>6293</v>
      </c>
      <c r="AJ51" s="413">
        <v>14</v>
      </c>
      <c r="AK51" s="413">
        <v>0</v>
      </c>
      <c r="AL51" s="413">
        <v>2347</v>
      </c>
      <c r="AM51" s="413">
        <v>1417</v>
      </c>
      <c r="AN51" s="413">
        <v>1807</v>
      </c>
      <c r="AO51" s="413">
        <v>1081</v>
      </c>
      <c r="AP51" s="413">
        <v>0</v>
      </c>
      <c r="AQ51" s="413">
        <v>0</v>
      </c>
      <c r="AR51" s="413">
        <v>0</v>
      </c>
      <c r="AS51" s="413">
        <v>0</v>
      </c>
      <c r="AT51" s="413">
        <v>0</v>
      </c>
      <c r="AU51" s="413">
        <v>0</v>
      </c>
      <c r="AV51" s="413">
        <v>0</v>
      </c>
      <c r="AW51" s="414">
        <v>0</v>
      </c>
      <c r="AX51" s="444">
        <f t="shared" si="50"/>
        <v>1.4957142035321866</v>
      </c>
      <c r="AY51" s="445">
        <f t="shared" si="51"/>
        <v>1.4252141611704949</v>
      </c>
      <c r="AZ51" s="446">
        <f t="shared" si="73"/>
        <v>75.160687156713806</v>
      </c>
      <c r="BA51" s="447">
        <f t="shared" si="74"/>
        <v>73.044681996462359</v>
      </c>
      <c r="BB51" s="442">
        <v>17383</v>
      </c>
      <c r="BC51" s="413">
        <v>13191</v>
      </c>
      <c r="BD51" s="413">
        <v>260</v>
      </c>
      <c r="BE51" s="413">
        <v>188</v>
      </c>
      <c r="BF51" s="413">
        <v>12863</v>
      </c>
      <c r="BG51" s="413">
        <v>9498</v>
      </c>
      <c r="BH51" s="413">
        <v>9</v>
      </c>
      <c r="BI51" s="413">
        <v>0</v>
      </c>
      <c r="BJ51" s="413">
        <v>2914</v>
      </c>
      <c r="BK51" s="413">
        <v>2437</v>
      </c>
      <c r="BL51" s="413">
        <v>1337</v>
      </c>
      <c r="BM51" s="413">
        <v>1068</v>
      </c>
      <c r="BN51" s="413">
        <v>0</v>
      </c>
      <c r="BO51" s="413">
        <v>0</v>
      </c>
      <c r="BP51" s="413">
        <v>0</v>
      </c>
      <c r="BQ51" s="413">
        <v>0</v>
      </c>
      <c r="BR51" s="413">
        <v>0</v>
      </c>
      <c r="BS51" s="413">
        <v>0</v>
      </c>
      <c r="BT51" s="413">
        <v>0</v>
      </c>
      <c r="BU51" s="414">
        <v>0</v>
      </c>
      <c r="BV51" s="444">
        <f t="shared" si="66"/>
        <v>6.5906292528027999</v>
      </c>
      <c r="BW51" s="445">
        <f t="shared" si="67"/>
        <v>5.7062675397567819</v>
      </c>
      <c r="BX51" s="446">
        <f t="shared" si="75"/>
        <v>79.886095291012637</v>
      </c>
      <c r="BY51" s="447">
        <f t="shared" si="76"/>
        <v>67.55952380952381</v>
      </c>
      <c r="BZ51" s="442">
        <v>15431</v>
      </c>
      <c r="CA51" s="413">
        <v>2138</v>
      </c>
      <c r="CB51" s="413">
        <v>1017</v>
      </c>
      <c r="CC51" s="413">
        <v>122</v>
      </c>
      <c r="CD51" s="413">
        <v>11502</v>
      </c>
      <c r="CE51" s="413">
        <v>1362</v>
      </c>
      <c r="CF51" s="413">
        <v>16</v>
      </c>
      <c r="CG51" s="413">
        <v>0</v>
      </c>
      <c r="CH51" s="413">
        <v>1799</v>
      </c>
      <c r="CI51" s="413">
        <v>390</v>
      </c>
      <c r="CJ51" s="413">
        <v>1097</v>
      </c>
      <c r="CK51" s="413">
        <v>264</v>
      </c>
      <c r="CL51" s="413">
        <v>0</v>
      </c>
      <c r="CM51" s="413">
        <v>0</v>
      </c>
      <c r="CN51" s="413">
        <v>0</v>
      </c>
      <c r="CO51" s="413">
        <v>0</v>
      </c>
      <c r="CP51" s="413">
        <v>0</v>
      </c>
      <c r="CQ51" s="413">
        <v>0</v>
      </c>
      <c r="CR51" s="413">
        <v>0</v>
      </c>
      <c r="CS51" s="414">
        <v>0</v>
      </c>
      <c r="CT51" s="444">
        <f t="shared" si="54"/>
        <v>10.212136161815492</v>
      </c>
      <c r="CU51" s="445">
        <f t="shared" si="55"/>
        <v>9.3500266382525297</v>
      </c>
      <c r="CV51" s="446">
        <f t="shared" si="77"/>
        <v>66.721672167216724</v>
      </c>
      <c r="CW51" s="447">
        <f t="shared" si="78"/>
        <v>60.358507199529832</v>
      </c>
      <c r="CX51" s="442">
        <v>8108</v>
      </c>
      <c r="CY51" s="413">
        <v>3754</v>
      </c>
      <c r="CZ51" s="413">
        <v>828</v>
      </c>
      <c r="DA51" s="413">
        <v>351</v>
      </c>
      <c r="DB51" s="413">
        <v>4852</v>
      </c>
      <c r="DC51" s="413">
        <v>2054</v>
      </c>
      <c r="DD51" s="413">
        <v>8</v>
      </c>
      <c r="DE51" s="413">
        <v>0</v>
      </c>
      <c r="DF51" s="413">
        <v>1844</v>
      </c>
      <c r="DG51" s="413">
        <v>1093</v>
      </c>
      <c r="DH51" s="413">
        <v>576</v>
      </c>
      <c r="DI51" s="413">
        <v>256</v>
      </c>
      <c r="DJ51" s="413">
        <v>0</v>
      </c>
      <c r="DK51" s="413">
        <v>0</v>
      </c>
      <c r="DL51" s="413">
        <v>0</v>
      </c>
      <c r="DM51" s="413">
        <v>0</v>
      </c>
      <c r="DN51" s="413">
        <v>0</v>
      </c>
      <c r="DO51" s="413">
        <v>0</v>
      </c>
      <c r="DP51" s="413">
        <v>0</v>
      </c>
      <c r="DQ51" s="414">
        <v>0</v>
      </c>
      <c r="DR51" s="444">
        <f t="shared" si="58"/>
        <v>3.1231515438305926</v>
      </c>
      <c r="DS51" s="445">
        <f t="shared" si="59"/>
        <v>3.058603782395517</v>
      </c>
      <c r="DT51" s="446">
        <f t="shared" si="79"/>
        <v>85.488804600513888</v>
      </c>
      <c r="DU51" s="447">
        <f t="shared" si="80"/>
        <v>80.563583815028906</v>
      </c>
      <c r="DV51" s="442">
        <v>8453</v>
      </c>
      <c r="DW51" s="413">
        <v>4283</v>
      </c>
      <c r="DX51" s="413">
        <v>264</v>
      </c>
      <c r="DY51" s="413">
        <v>131</v>
      </c>
      <c r="DZ51" s="413">
        <v>6987</v>
      </c>
      <c r="EA51" s="413">
        <v>3345</v>
      </c>
      <c r="EB51" s="413">
        <v>16</v>
      </c>
      <c r="EC51" s="413">
        <v>0</v>
      </c>
      <c r="ED51" s="413">
        <v>818</v>
      </c>
      <c r="EE51" s="413">
        <v>588</v>
      </c>
      <c r="EF51" s="413">
        <v>368</v>
      </c>
      <c r="EG51" s="413">
        <v>219</v>
      </c>
      <c r="EH51" s="413">
        <v>0</v>
      </c>
      <c r="EI51" s="413">
        <v>0</v>
      </c>
      <c r="EJ51" s="413">
        <v>0</v>
      </c>
      <c r="EK51" s="413">
        <v>0</v>
      </c>
      <c r="EL51" s="413">
        <v>0</v>
      </c>
      <c r="EM51" s="413">
        <v>0</v>
      </c>
      <c r="EN51" s="413">
        <v>0</v>
      </c>
      <c r="EO51" s="414">
        <v>0</v>
      </c>
      <c r="EP51" s="444">
        <f t="shared" si="62"/>
        <v>3.8866690882673449</v>
      </c>
      <c r="EQ51" s="445">
        <f t="shared" si="63"/>
        <v>3.6108048511576625</v>
      </c>
      <c r="ER51" s="446">
        <f t="shared" si="81"/>
        <v>52.108946472479666</v>
      </c>
      <c r="ES51" s="447">
        <f t="shared" si="82"/>
        <v>47.41206748641693</v>
      </c>
      <c r="ET51" s="442">
        <v>5506</v>
      </c>
      <c r="EU51" s="413">
        <v>3628</v>
      </c>
      <c r="EV51" s="413">
        <v>214</v>
      </c>
      <c r="EW51" s="413">
        <v>131</v>
      </c>
      <c r="EX51" s="413">
        <v>2755</v>
      </c>
      <c r="EY51" s="413">
        <v>1658</v>
      </c>
      <c r="EZ51" s="413">
        <v>5</v>
      </c>
      <c r="FA51" s="413">
        <v>0</v>
      </c>
      <c r="FB51" s="413">
        <v>1963</v>
      </c>
      <c r="FC51" s="413">
        <v>1480</v>
      </c>
      <c r="FD51" s="413">
        <v>569</v>
      </c>
      <c r="FE51" s="413">
        <v>359</v>
      </c>
      <c r="FF51" s="413">
        <v>0</v>
      </c>
      <c r="FG51" s="413">
        <v>0</v>
      </c>
      <c r="FH51" s="413">
        <v>0</v>
      </c>
      <c r="FI51" s="413">
        <v>0</v>
      </c>
      <c r="FJ51" s="413">
        <v>0</v>
      </c>
      <c r="FK51" s="413">
        <v>0</v>
      </c>
      <c r="FL51" s="413">
        <v>0</v>
      </c>
      <c r="FM51" s="414">
        <v>0</v>
      </c>
    </row>
    <row r="52" spans="1:169" x14ac:dyDescent="0.3">
      <c r="A52" s="421" t="s">
        <v>35</v>
      </c>
      <c r="B52" s="228">
        <f t="shared" si="42"/>
        <v>11.404622809245618</v>
      </c>
      <c r="C52" s="229">
        <f t="shared" si="43"/>
        <v>11.727666273120818</v>
      </c>
      <c r="D52" s="230">
        <f t="shared" si="69"/>
        <v>58.470824949698184</v>
      </c>
      <c r="E52" s="231">
        <f t="shared" si="70"/>
        <v>54.099307159353351</v>
      </c>
      <c r="F52" s="431">
        <v>3937</v>
      </c>
      <c r="G52" s="390">
        <v>2541</v>
      </c>
      <c r="H52" s="390">
        <v>449</v>
      </c>
      <c r="I52" s="390">
        <v>298</v>
      </c>
      <c r="J52" s="390">
        <v>1453</v>
      </c>
      <c r="K52" s="390">
        <v>937</v>
      </c>
      <c r="L52" s="390">
        <v>7</v>
      </c>
      <c r="M52" s="390">
        <v>0</v>
      </c>
      <c r="N52" s="390">
        <v>0</v>
      </c>
      <c r="O52" s="390">
        <v>0</v>
      </c>
      <c r="P52" s="390">
        <v>55</v>
      </c>
      <c r="Q52" s="390">
        <v>36</v>
      </c>
      <c r="R52" s="390">
        <v>561</v>
      </c>
      <c r="S52" s="390">
        <v>421</v>
      </c>
      <c r="T52" s="390">
        <v>2</v>
      </c>
      <c r="U52" s="390">
        <v>2</v>
      </c>
      <c r="V52" s="390">
        <v>433</v>
      </c>
      <c r="W52" s="390">
        <v>88</v>
      </c>
      <c r="X52" s="390">
        <v>977</v>
      </c>
      <c r="Y52" s="391">
        <v>759</v>
      </c>
      <c r="Z52" s="228">
        <f t="shared" si="46"/>
        <v>5.8320034817931239</v>
      </c>
      <c r="AA52" s="229">
        <f t="shared" si="47"/>
        <v>6.6242038216560513</v>
      </c>
      <c r="AB52" s="230">
        <f t="shared" si="71"/>
        <v>77.571346485347632</v>
      </c>
      <c r="AC52" s="231">
        <f t="shared" si="72"/>
        <v>69.227144203581531</v>
      </c>
      <c r="AD52" s="431">
        <v>6893</v>
      </c>
      <c r="AE52" s="390">
        <v>3140</v>
      </c>
      <c r="AF52" s="390">
        <v>402</v>
      </c>
      <c r="AG52" s="390">
        <v>208</v>
      </c>
      <c r="AH52" s="390">
        <v>4050</v>
      </c>
      <c r="AI52" s="390">
        <v>1469</v>
      </c>
      <c r="AJ52" s="390">
        <v>9</v>
      </c>
      <c r="AK52" s="390">
        <v>0</v>
      </c>
      <c r="AL52" s="390">
        <v>0</v>
      </c>
      <c r="AM52" s="390">
        <v>0</v>
      </c>
      <c r="AN52" s="390">
        <v>55</v>
      </c>
      <c r="AO52" s="390">
        <v>27</v>
      </c>
      <c r="AP52" s="390">
        <v>1248</v>
      </c>
      <c r="AQ52" s="390">
        <v>807</v>
      </c>
      <c r="AR52" s="390">
        <v>4</v>
      </c>
      <c r="AS52" s="390">
        <v>1</v>
      </c>
      <c r="AT52" s="390">
        <v>9</v>
      </c>
      <c r="AU52" s="390">
        <v>2</v>
      </c>
      <c r="AV52" s="390">
        <v>1116</v>
      </c>
      <c r="AW52" s="391">
        <v>626</v>
      </c>
      <c r="AX52" s="228">
        <f t="shared" si="50"/>
        <v>5.1972157772621808</v>
      </c>
      <c r="AY52" s="229">
        <f t="shared" si="51"/>
        <v>5.1810237203495628</v>
      </c>
      <c r="AZ52" s="230">
        <f t="shared" si="73"/>
        <v>79.671784012705132</v>
      </c>
      <c r="BA52" s="231">
        <f t="shared" si="74"/>
        <v>77.72241992882563</v>
      </c>
      <c r="BB52" s="431">
        <v>2155</v>
      </c>
      <c r="BC52" s="390">
        <v>1602</v>
      </c>
      <c r="BD52" s="390">
        <v>112</v>
      </c>
      <c r="BE52" s="390">
        <v>83</v>
      </c>
      <c r="BF52" s="390">
        <v>1505</v>
      </c>
      <c r="BG52" s="390">
        <v>1092</v>
      </c>
      <c r="BH52" s="390">
        <v>4</v>
      </c>
      <c r="BI52" s="390">
        <v>0</v>
      </c>
      <c r="BJ52" s="390">
        <v>0</v>
      </c>
      <c r="BK52" s="390">
        <v>0</v>
      </c>
      <c r="BL52" s="390">
        <v>15</v>
      </c>
      <c r="BM52" s="390">
        <v>11</v>
      </c>
      <c r="BN52" s="390">
        <v>117</v>
      </c>
      <c r="BO52" s="390">
        <v>97</v>
      </c>
      <c r="BP52" s="390">
        <v>1</v>
      </c>
      <c r="BQ52" s="390">
        <v>1</v>
      </c>
      <c r="BR52" s="390">
        <v>32</v>
      </c>
      <c r="BS52" s="390">
        <v>16</v>
      </c>
      <c r="BT52" s="390">
        <v>369</v>
      </c>
      <c r="BU52" s="391">
        <v>302</v>
      </c>
      <c r="BV52" s="228">
        <f t="shared" si="66"/>
        <v>8.4678327452893924</v>
      </c>
      <c r="BW52" s="229">
        <f t="shared" si="67"/>
        <v>7.5642965204236008</v>
      </c>
      <c r="BX52" s="230">
        <f t="shared" si="75"/>
        <v>88.377941440632299</v>
      </c>
      <c r="BY52" s="231">
        <f t="shared" si="76"/>
        <v>80.621118012422357</v>
      </c>
      <c r="BZ52" s="431">
        <v>13321</v>
      </c>
      <c r="CA52" s="390">
        <v>1983</v>
      </c>
      <c r="CB52" s="390">
        <v>1128</v>
      </c>
      <c r="CC52" s="390">
        <v>150</v>
      </c>
      <c r="CD52" s="390">
        <v>9840</v>
      </c>
      <c r="CE52" s="390">
        <v>1298</v>
      </c>
      <c r="CF52" s="390">
        <v>92</v>
      </c>
      <c r="CG52" s="390">
        <v>0</v>
      </c>
      <c r="CH52" s="390">
        <v>0</v>
      </c>
      <c r="CI52" s="390">
        <v>0</v>
      </c>
      <c r="CJ52" s="390">
        <v>51</v>
      </c>
      <c r="CK52" s="390">
        <v>12</v>
      </c>
      <c r="CL52" s="390">
        <v>952</v>
      </c>
      <c r="CM52" s="390">
        <v>219</v>
      </c>
      <c r="CN52" s="390">
        <v>4</v>
      </c>
      <c r="CO52" s="390">
        <v>1</v>
      </c>
      <c r="CP52" s="390">
        <v>11</v>
      </c>
      <c r="CQ52" s="390">
        <v>3</v>
      </c>
      <c r="CR52" s="390">
        <v>1243</v>
      </c>
      <c r="CS52" s="391">
        <v>300</v>
      </c>
      <c r="CT52" s="228">
        <f t="shared" si="54"/>
        <v>10.380307371711384</v>
      </c>
      <c r="CU52" s="229">
        <f t="shared" si="55"/>
        <v>9.1314031180400885</v>
      </c>
      <c r="CV52" s="230">
        <f t="shared" si="77"/>
        <v>76.154826377827334</v>
      </c>
      <c r="CW52" s="231">
        <f t="shared" si="78"/>
        <v>70.98908369169699</v>
      </c>
      <c r="CX52" s="431">
        <v>7678</v>
      </c>
      <c r="CY52" s="390">
        <v>3592</v>
      </c>
      <c r="CZ52" s="390">
        <v>797</v>
      </c>
      <c r="DA52" s="390">
        <v>328</v>
      </c>
      <c r="DB52" s="390">
        <v>4781</v>
      </c>
      <c r="DC52" s="390">
        <v>2146</v>
      </c>
      <c r="DD52" s="390">
        <v>45</v>
      </c>
      <c r="DE52" s="390">
        <v>0</v>
      </c>
      <c r="DF52" s="390">
        <v>0</v>
      </c>
      <c r="DG52" s="390">
        <v>0</v>
      </c>
      <c r="DH52" s="390">
        <v>54</v>
      </c>
      <c r="DI52" s="390">
        <v>38</v>
      </c>
      <c r="DJ52" s="390">
        <v>544</v>
      </c>
      <c r="DK52" s="390">
        <v>231</v>
      </c>
      <c r="DL52" s="390">
        <v>5</v>
      </c>
      <c r="DM52" s="390">
        <v>4</v>
      </c>
      <c r="DN52" s="390">
        <v>9</v>
      </c>
      <c r="DO52" s="390">
        <v>6</v>
      </c>
      <c r="DP52" s="390">
        <v>1443</v>
      </c>
      <c r="DQ52" s="391">
        <v>839</v>
      </c>
      <c r="DR52" s="228">
        <f t="shared" si="58"/>
        <v>4.0070609002647837</v>
      </c>
      <c r="DS52" s="229">
        <f t="shared" si="59"/>
        <v>4.7750591949486978</v>
      </c>
      <c r="DT52" s="230">
        <f t="shared" si="79"/>
        <v>88.94837476099427</v>
      </c>
      <c r="DU52" s="231">
        <f t="shared" si="80"/>
        <v>82.296650717703344</v>
      </c>
      <c r="DV52" s="431">
        <v>5665</v>
      </c>
      <c r="DW52" s="390">
        <v>2534</v>
      </c>
      <c r="DX52" s="390">
        <v>227</v>
      </c>
      <c r="DY52" s="390">
        <v>121</v>
      </c>
      <c r="DZ52" s="390">
        <v>4652</v>
      </c>
      <c r="EA52" s="390">
        <v>1892</v>
      </c>
      <c r="EB52" s="390">
        <v>7</v>
      </c>
      <c r="EC52" s="390">
        <v>0</v>
      </c>
      <c r="ED52" s="390">
        <v>0</v>
      </c>
      <c r="EE52" s="390">
        <v>0</v>
      </c>
      <c r="EF52" s="390">
        <v>29</v>
      </c>
      <c r="EG52" s="390">
        <v>18</v>
      </c>
      <c r="EH52" s="390">
        <v>197</v>
      </c>
      <c r="EI52" s="390">
        <v>111</v>
      </c>
      <c r="EJ52" s="390">
        <v>2</v>
      </c>
      <c r="EK52" s="390">
        <v>1</v>
      </c>
      <c r="EL52" s="390">
        <v>2</v>
      </c>
      <c r="EM52" s="390">
        <v>2</v>
      </c>
      <c r="EN52" s="390">
        <v>549</v>
      </c>
      <c r="EO52" s="391">
        <v>389</v>
      </c>
      <c r="EP52" s="228">
        <f t="shared" si="62"/>
        <v>5.0570962479608479</v>
      </c>
      <c r="EQ52" s="229">
        <f t="shared" si="63"/>
        <v>4.8241206030150749</v>
      </c>
      <c r="ER52" s="230">
        <f t="shared" si="81"/>
        <v>50.834879406307977</v>
      </c>
      <c r="ES52" s="231">
        <f t="shared" si="82"/>
        <v>43.025210084033617</v>
      </c>
      <c r="ET52" s="431">
        <v>3065</v>
      </c>
      <c r="EU52" s="390">
        <v>1990</v>
      </c>
      <c r="EV52" s="390">
        <v>155</v>
      </c>
      <c r="EW52" s="390">
        <v>96</v>
      </c>
      <c r="EX52" s="390">
        <v>1370</v>
      </c>
      <c r="EY52" s="390">
        <v>768</v>
      </c>
      <c r="EZ52" s="390">
        <v>20</v>
      </c>
      <c r="FA52" s="390">
        <v>0</v>
      </c>
      <c r="FB52" s="390">
        <v>0</v>
      </c>
      <c r="FC52" s="390">
        <v>0</v>
      </c>
      <c r="FD52" s="390">
        <v>46</v>
      </c>
      <c r="FE52" s="390">
        <v>34</v>
      </c>
      <c r="FF52" s="390">
        <v>184</v>
      </c>
      <c r="FG52" s="390">
        <v>105</v>
      </c>
      <c r="FH52" s="390">
        <v>4</v>
      </c>
      <c r="FI52" s="390">
        <v>3</v>
      </c>
      <c r="FJ52" s="390">
        <v>7</v>
      </c>
      <c r="FK52" s="390">
        <v>1</v>
      </c>
      <c r="FL52" s="390">
        <v>1279</v>
      </c>
      <c r="FM52" s="391">
        <v>983</v>
      </c>
    </row>
    <row r="53" spans="1:169" x14ac:dyDescent="0.3">
      <c r="A53" s="361" t="s">
        <v>36</v>
      </c>
      <c r="B53" s="214">
        <f t="shared" si="42"/>
        <v>11.116378288694003</v>
      </c>
      <c r="C53" s="215">
        <f t="shared" si="43"/>
        <v>10.957367240089754</v>
      </c>
      <c r="D53" s="216">
        <f t="shared" si="69"/>
        <v>59.907300115874854</v>
      </c>
      <c r="E53" s="217">
        <f t="shared" si="70"/>
        <v>57.53581661891117</v>
      </c>
      <c r="F53" s="357">
        <v>4219</v>
      </c>
      <c r="G53" s="30">
        <v>2674</v>
      </c>
      <c r="H53" s="30">
        <v>469</v>
      </c>
      <c r="I53" s="30">
        <v>293</v>
      </c>
      <c r="J53" s="30">
        <v>1551</v>
      </c>
      <c r="K53" s="30">
        <v>1004</v>
      </c>
      <c r="L53" s="30">
        <v>5</v>
      </c>
      <c r="M53" s="30">
        <v>0</v>
      </c>
      <c r="N53" s="30">
        <v>0</v>
      </c>
      <c r="O53" s="30">
        <v>0</v>
      </c>
      <c r="P53" s="30">
        <v>51</v>
      </c>
      <c r="Q53" s="30">
        <v>37</v>
      </c>
      <c r="R53" s="30">
        <v>694</v>
      </c>
      <c r="S53" s="30">
        <v>541</v>
      </c>
      <c r="T53" s="30">
        <v>4</v>
      </c>
      <c r="U53" s="30">
        <v>2</v>
      </c>
      <c r="V53" s="30">
        <v>458</v>
      </c>
      <c r="W53" s="30">
        <v>93</v>
      </c>
      <c r="X53" s="30">
        <v>987</v>
      </c>
      <c r="Y53" s="40">
        <v>704</v>
      </c>
      <c r="Z53" s="214">
        <f t="shared" si="46"/>
        <v>5.5453350854139289</v>
      </c>
      <c r="AA53" s="215">
        <f t="shared" si="47"/>
        <v>6.3280363223609539</v>
      </c>
      <c r="AB53" s="216">
        <f t="shared" si="71"/>
        <v>78.279963403476671</v>
      </c>
      <c r="AC53" s="217">
        <f t="shared" si="72"/>
        <v>72.614840989399298</v>
      </c>
      <c r="AD53" s="357">
        <v>7610</v>
      </c>
      <c r="AE53" s="30">
        <v>3524</v>
      </c>
      <c r="AF53" s="30">
        <v>422</v>
      </c>
      <c r="AG53" s="30">
        <v>223</v>
      </c>
      <c r="AH53" s="30">
        <v>4278</v>
      </c>
      <c r="AI53" s="30">
        <v>1644</v>
      </c>
      <c r="AJ53" s="30">
        <v>17</v>
      </c>
      <c r="AK53" s="30">
        <v>0</v>
      </c>
      <c r="AL53" s="30">
        <v>0</v>
      </c>
      <c r="AM53" s="30">
        <v>0</v>
      </c>
      <c r="AN53" s="30">
        <v>76</v>
      </c>
      <c r="AO53" s="30">
        <v>45</v>
      </c>
      <c r="AP53" s="30">
        <v>1700</v>
      </c>
      <c r="AQ53" s="30">
        <v>1033</v>
      </c>
      <c r="AR53" s="30">
        <v>6</v>
      </c>
      <c r="AS53" s="30">
        <v>4</v>
      </c>
      <c r="AT53" s="30">
        <v>0</v>
      </c>
      <c r="AU53" s="30">
        <v>0</v>
      </c>
      <c r="AV53" s="30">
        <v>1111</v>
      </c>
      <c r="AW53" s="40">
        <v>575</v>
      </c>
      <c r="AX53" s="214">
        <f t="shared" si="50"/>
        <v>4.989059080962801</v>
      </c>
      <c r="AY53" s="215">
        <f t="shared" si="51"/>
        <v>5.2414605418138986</v>
      </c>
      <c r="AZ53" s="216">
        <f t="shared" si="73"/>
        <v>79.62302598064187</v>
      </c>
      <c r="BA53" s="217">
        <f t="shared" si="74"/>
        <v>77.408177408177409</v>
      </c>
      <c r="BB53" s="357">
        <v>2285</v>
      </c>
      <c r="BC53" s="30">
        <v>1698</v>
      </c>
      <c r="BD53" s="30">
        <v>114</v>
      </c>
      <c r="BE53" s="30">
        <v>89</v>
      </c>
      <c r="BF53" s="30">
        <v>1563</v>
      </c>
      <c r="BG53" s="30">
        <v>1117</v>
      </c>
      <c r="BH53" s="30">
        <v>4</v>
      </c>
      <c r="BI53" s="30">
        <v>0</v>
      </c>
      <c r="BJ53" s="30">
        <v>0</v>
      </c>
      <c r="BK53" s="30">
        <v>0</v>
      </c>
      <c r="BL53" s="30">
        <v>16</v>
      </c>
      <c r="BM53" s="30">
        <v>11</v>
      </c>
      <c r="BN53" s="30">
        <v>175</v>
      </c>
      <c r="BO53" s="30">
        <v>148</v>
      </c>
      <c r="BP53" s="30">
        <v>0</v>
      </c>
      <c r="BQ53" s="30">
        <v>0</v>
      </c>
      <c r="BR53" s="30">
        <v>29</v>
      </c>
      <c r="BS53" s="30">
        <v>18</v>
      </c>
      <c r="BT53" s="30">
        <v>384</v>
      </c>
      <c r="BU53" s="40">
        <v>315</v>
      </c>
      <c r="BV53" s="214">
        <f t="shared" si="66"/>
        <v>7.566999474513926</v>
      </c>
      <c r="BW53" s="215">
        <f t="shared" si="67"/>
        <v>8.0308529945553548</v>
      </c>
      <c r="BX53" s="216">
        <f t="shared" si="75"/>
        <v>87.378198706857305</v>
      </c>
      <c r="BY53" s="217">
        <f t="shared" si="76"/>
        <v>81.506464305789777</v>
      </c>
      <c r="BZ53" s="357">
        <v>13321</v>
      </c>
      <c r="CA53" s="30">
        <v>2204</v>
      </c>
      <c r="CB53" s="30">
        <v>1008</v>
      </c>
      <c r="CC53" s="30">
        <v>177</v>
      </c>
      <c r="CD53" s="30">
        <v>9595</v>
      </c>
      <c r="CE53" s="30">
        <v>1450</v>
      </c>
      <c r="CF53" s="30">
        <v>255</v>
      </c>
      <c r="CG53" s="30">
        <v>0</v>
      </c>
      <c r="CH53" s="30">
        <v>0</v>
      </c>
      <c r="CI53" s="30">
        <v>0</v>
      </c>
      <c r="CJ53" s="30">
        <v>92</v>
      </c>
      <c r="CK53" s="30">
        <v>23</v>
      </c>
      <c r="CL53" s="30">
        <v>1069</v>
      </c>
      <c r="CM53" s="30">
        <v>247</v>
      </c>
      <c r="CN53" s="30">
        <v>7</v>
      </c>
      <c r="CO53" s="30">
        <v>1</v>
      </c>
      <c r="CP53" s="30">
        <v>1</v>
      </c>
      <c r="CQ53" s="30">
        <v>0</v>
      </c>
      <c r="CR53" s="30">
        <v>1294</v>
      </c>
      <c r="CS53" s="40">
        <v>306</v>
      </c>
      <c r="CT53" s="214">
        <f t="shared" si="54"/>
        <v>8.8682326340911946</v>
      </c>
      <c r="CU53" s="215">
        <f t="shared" si="55"/>
        <v>8.5783652549231189</v>
      </c>
      <c r="CV53" s="216">
        <f t="shared" si="77"/>
        <v>76.440109722645531</v>
      </c>
      <c r="CW53" s="217">
        <f t="shared" si="78"/>
        <v>73.178594455190208</v>
      </c>
      <c r="CX53" s="357">
        <v>7961</v>
      </c>
      <c r="CY53" s="30">
        <v>3707</v>
      </c>
      <c r="CZ53" s="30">
        <v>706</v>
      </c>
      <c r="DA53" s="30">
        <v>318</v>
      </c>
      <c r="DB53" s="30">
        <v>5016</v>
      </c>
      <c r="DC53" s="30">
        <v>2270</v>
      </c>
      <c r="DD53" s="30">
        <v>64</v>
      </c>
      <c r="DE53" s="30">
        <v>0</v>
      </c>
      <c r="DF53" s="30">
        <v>0</v>
      </c>
      <c r="DG53" s="30">
        <v>0</v>
      </c>
      <c r="DH53" s="30">
        <v>90</v>
      </c>
      <c r="DI53" s="30">
        <v>54</v>
      </c>
      <c r="DJ53" s="30">
        <v>627</v>
      </c>
      <c r="DK53" s="30">
        <v>287</v>
      </c>
      <c r="DL53" s="30">
        <v>2</v>
      </c>
      <c r="DM53" s="30">
        <v>0</v>
      </c>
      <c r="DN53" s="30">
        <v>0</v>
      </c>
      <c r="DO53" s="30">
        <v>0</v>
      </c>
      <c r="DP53" s="30">
        <v>1456</v>
      </c>
      <c r="DQ53" s="40">
        <v>778</v>
      </c>
      <c r="DR53" s="214">
        <f t="shared" si="58"/>
        <v>3.352719808416011</v>
      </c>
      <c r="DS53" s="215">
        <f t="shared" si="59"/>
        <v>4.5372050816696916</v>
      </c>
      <c r="DT53" s="216">
        <f t="shared" si="79"/>
        <v>88.558139534883722</v>
      </c>
      <c r="DU53" s="217">
        <f t="shared" si="80"/>
        <v>82.780663204155019</v>
      </c>
      <c r="DV53" s="357">
        <v>5846</v>
      </c>
      <c r="DW53" s="30">
        <v>2755</v>
      </c>
      <c r="DX53" s="30">
        <v>196</v>
      </c>
      <c r="DY53" s="30">
        <v>125</v>
      </c>
      <c r="DZ53" s="30">
        <v>4760</v>
      </c>
      <c r="EA53" s="30">
        <v>2072</v>
      </c>
      <c r="EB53" s="30">
        <v>27</v>
      </c>
      <c r="EC53" s="30">
        <v>0</v>
      </c>
      <c r="ED53" s="30">
        <v>0</v>
      </c>
      <c r="EE53" s="30">
        <v>0</v>
      </c>
      <c r="EF53" s="30">
        <v>38</v>
      </c>
      <c r="EG53" s="30">
        <v>23</v>
      </c>
      <c r="EH53" s="30">
        <v>244</v>
      </c>
      <c r="EI53" s="30">
        <v>126</v>
      </c>
      <c r="EJ53" s="30">
        <v>3</v>
      </c>
      <c r="EK53" s="30">
        <v>0</v>
      </c>
      <c r="EL53" s="30">
        <v>1</v>
      </c>
      <c r="EM53" s="30">
        <v>1</v>
      </c>
      <c r="EN53" s="30">
        <v>577</v>
      </c>
      <c r="EO53" s="40">
        <v>408</v>
      </c>
      <c r="EP53" s="214">
        <f t="shared" si="62"/>
        <v>5.4823889739663096</v>
      </c>
      <c r="EQ53" s="215">
        <f t="shared" si="63"/>
        <v>5.0311451844753234</v>
      </c>
      <c r="ER53" s="216">
        <f t="shared" si="81"/>
        <v>53.94045534150613</v>
      </c>
      <c r="ES53" s="217">
        <f t="shared" si="82"/>
        <v>47.734627831715208</v>
      </c>
      <c r="ET53" s="357">
        <v>3265</v>
      </c>
      <c r="EU53" s="30">
        <v>2087</v>
      </c>
      <c r="EV53" s="30">
        <v>179</v>
      </c>
      <c r="EW53" s="30">
        <v>105</v>
      </c>
      <c r="EX53" s="30">
        <v>1540</v>
      </c>
      <c r="EY53" s="30">
        <v>885</v>
      </c>
      <c r="EZ53" s="30">
        <v>9</v>
      </c>
      <c r="FA53" s="30">
        <v>0</v>
      </c>
      <c r="FB53" s="30">
        <v>0</v>
      </c>
      <c r="FC53" s="30">
        <v>0</v>
      </c>
      <c r="FD53" s="30">
        <v>70</v>
      </c>
      <c r="FE53" s="30">
        <v>53</v>
      </c>
      <c r="FF53" s="30">
        <v>219</v>
      </c>
      <c r="FG53" s="30">
        <v>127</v>
      </c>
      <c r="FH53" s="30">
        <v>3</v>
      </c>
      <c r="FI53" s="30">
        <v>1</v>
      </c>
      <c r="FJ53" s="30">
        <v>0</v>
      </c>
      <c r="FK53" s="30">
        <v>0</v>
      </c>
      <c r="FL53" s="30">
        <v>1245</v>
      </c>
      <c r="FM53" s="40">
        <v>916</v>
      </c>
    </row>
    <row r="54" spans="1:169" x14ac:dyDescent="0.3">
      <c r="A54" s="361" t="s">
        <v>37</v>
      </c>
      <c r="B54" s="214">
        <f t="shared" si="42"/>
        <v>9.2879963486992239</v>
      </c>
      <c r="C54" s="215">
        <f t="shared" si="43"/>
        <v>8.8356164383561637</v>
      </c>
      <c r="D54" s="216">
        <f t="shared" si="69"/>
        <v>59.080800593031881</v>
      </c>
      <c r="E54" s="217">
        <f t="shared" si="70"/>
        <v>57.045929018789145</v>
      </c>
      <c r="F54" s="366">
        <v>4382</v>
      </c>
      <c r="G54" s="28">
        <v>2920</v>
      </c>
      <c r="H54" s="30">
        <v>407</v>
      </c>
      <c r="I54" s="30">
        <v>258</v>
      </c>
      <c r="J54" s="30">
        <v>1594</v>
      </c>
      <c r="K54" s="30">
        <v>1093</v>
      </c>
      <c r="L54" s="30">
        <v>4</v>
      </c>
      <c r="M54" s="30">
        <v>0</v>
      </c>
      <c r="N54" s="30">
        <v>0</v>
      </c>
      <c r="O54" s="30">
        <v>0</v>
      </c>
      <c r="P54" s="30">
        <v>68</v>
      </c>
      <c r="Q54" s="30">
        <v>57</v>
      </c>
      <c r="R54" s="30">
        <v>818</v>
      </c>
      <c r="S54" s="30">
        <v>631</v>
      </c>
      <c r="T54" s="30">
        <v>1</v>
      </c>
      <c r="U54" s="30">
        <v>0</v>
      </c>
      <c r="V54" s="30">
        <v>454</v>
      </c>
      <c r="W54" s="30">
        <v>115</v>
      </c>
      <c r="X54" s="30">
        <v>1036</v>
      </c>
      <c r="Y54" s="40">
        <v>766</v>
      </c>
      <c r="Z54" s="214">
        <f t="shared" si="46"/>
        <v>4.2149631190727082</v>
      </c>
      <c r="AA54" s="215">
        <f t="shared" si="47"/>
        <v>4.6983597442313032</v>
      </c>
      <c r="AB54" s="216">
        <f t="shared" si="71"/>
        <v>77.857547704515397</v>
      </c>
      <c r="AC54" s="217">
        <f t="shared" si="72"/>
        <v>71.254512635379058</v>
      </c>
      <c r="AD54" s="366">
        <v>7592</v>
      </c>
      <c r="AE54" s="28">
        <v>3597</v>
      </c>
      <c r="AF54" s="30">
        <v>320</v>
      </c>
      <c r="AG54" s="30">
        <v>169</v>
      </c>
      <c r="AH54" s="30">
        <v>4121</v>
      </c>
      <c r="AI54" s="30">
        <v>1579</v>
      </c>
      <c r="AJ54" s="30">
        <v>13</v>
      </c>
      <c r="AK54" s="30">
        <v>0</v>
      </c>
      <c r="AL54" s="30">
        <v>0</v>
      </c>
      <c r="AM54" s="30">
        <v>0</v>
      </c>
      <c r="AN54" s="30">
        <v>98</v>
      </c>
      <c r="AO54" s="30">
        <v>52</v>
      </c>
      <c r="AP54" s="30">
        <v>1951</v>
      </c>
      <c r="AQ54" s="30">
        <v>1206</v>
      </c>
      <c r="AR54" s="30">
        <v>5</v>
      </c>
      <c r="AS54" s="30">
        <v>2</v>
      </c>
      <c r="AT54" s="30">
        <v>10</v>
      </c>
      <c r="AU54" s="30">
        <v>4</v>
      </c>
      <c r="AV54" s="30">
        <v>1074</v>
      </c>
      <c r="AW54" s="40">
        <v>585</v>
      </c>
      <c r="AX54" s="214">
        <f t="shared" si="50"/>
        <v>5.7684709600948247</v>
      </c>
      <c r="AY54" s="215">
        <f t="shared" si="51"/>
        <v>5.8613659531090727</v>
      </c>
      <c r="AZ54" s="216">
        <f t="shared" si="73"/>
        <v>77.995337995338005</v>
      </c>
      <c r="BA54" s="217">
        <f t="shared" si="74"/>
        <v>75.571600481347772</v>
      </c>
      <c r="BB54" s="366">
        <v>2531</v>
      </c>
      <c r="BC54" s="28">
        <v>1962</v>
      </c>
      <c r="BD54" s="30">
        <v>146</v>
      </c>
      <c r="BE54" s="30">
        <v>115</v>
      </c>
      <c r="BF54" s="30">
        <v>1673</v>
      </c>
      <c r="BG54" s="30">
        <v>1256</v>
      </c>
      <c r="BH54" s="30">
        <v>4</v>
      </c>
      <c r="BI54" s="30">
        <v>0</v>
      </c>
      <c r="BJ54" s="30">
        <v>0</v>
      </c>
      <c r="BK54" s="30">
        <v>0</v>
      </c>
      <c r="BL54" s="30">
        <v>34</v>
      </c>
      <c r="BM54" s="30">
        <v>30</v>
      </c>
      <c r="BN54" s="30">
        <v>192</v>
      </c>
      <c r="BO54" s="30">
        <v>155</v>
      </c>
      <c r="BP54" s="30">
        <v>2</v>
      </c>
      <c r="BQ54" s="30">
        <v>1</v>
      </c>
      <c r="BR54" s="30">
        <v>42</v>
      </c>
      <c r="BS54" s="30">
        <v>29</v>
      </c>
      <c r="BT54" s="30">
        <v>438</v>
      </c>
      <c r="BU54" s="40">
        <v>376</v>
      </c>
      <c r="BV54" s="214">
        <f t="shared" si="66"/>
        <v>7.6577970297029703</v>
      </c>
      <c r="BW54" s="215">
        <f t="shared" si="67"/>
        <v>7.7922077922077921</v>
      </c>
      <c r="BX54" s="216">
        <f t="shared" si="75"/>
        <v>86.035693943421293</v>
      </c>
      <c r="BY54" s="217">
        <f t="shared" si="76"/>
        <v>78.704720087815588</v>
      </c>
      <c r="BZ54" s="366">
        <v>12928</v>
      </c>
      <c r="CA54" s="28">
        <v>2310</v>
      </c>
      <c r="CB54" s="30">
        <v>990</v>
      </c>
      <c r="CC54" s="30">
        <v>180</v>
      </c>
      <c r="CD54" s="30">
        <v>9063</v>
      </c>
      <c r="CE54" s="30">
        <v>1434</v>
      </c>
      <c r="CF54" s="30">
        <v>227</v>
      </c>
      <c r="CG54" s="30">
        <v>0</v>
      </c>
      <c r="CH54" s="30">
        <v>0</v>
      </c>
      <c r="CI54" s="30">
        <v>0</v>
      </c>
      <c r="CJ54" s="30">
        <v>86</v>
      </c>
      <c r="CK54" s="30">
        <v>21</v>
      </c>
      <c r="CL54" s="30">
        <v>1167</v>
      </c>
      <c r="CM54" s="30">
        <v>304</v>
      </c>
      <c r="CN54" s="30">
        <v>4</v>
      </c>
      <c r="CO54" s="30">
        <v>2</v>
      </c>
      <c r="CP54" s="30">
        <v>6</v>
      </c>
      <c r="CQ54" s="30">
        <v>2</v>
      </c>
      <c r="CR54" s="30">
        <v>1385</v>
      </c>
      <c r="CS54" s="40">
        <v>367</v>
      </c>
      <c r="CT54" s="214">
        <f t="shared" si="54"/>
        <v>8.925156190233329</v>
      </c>
      <c r="CU54" s="215">
        <f t="shared" si="55"/>
        <v>7.8234975636166757</v>
      </c>
      <c r="CV54" s="216">
        <f t="shared" si="77"/>
        <v>76.125275417060124</v>
      </c>
      <c r="CW54" s="217">
        <f t="shared" si="78"/>
        <v>70.944625407166129</v>
      </c>
      <c r="CX54" s="367">
        <v>7843</v>
      </c>
      <c r="CY54" s="24">
        <v>3694</v>
      </c>
      <c r="CZ54" s="29">
        <v>700</v>
      </c>
      <c r="DA54" s="29">
        <v>289</v>
      </c>
      <c r="DB54" s="30">
        <v>4837</v>
      </c>
      <c r="DC54" s="30">
        <v>2178</v>
      </c>
      <c r="DD54" s="30">
        <v>76</v>
      </c>
      <c r="DE54" s="30">
        <v>0</v>
      </c>
      <c r="DF54" s="30">
        <v>0</v>
      </c>
      <c r="DG54" s="30">
        <v>0</v>
      </c>
      <c r="DH54" s="30">
        <v>79</v>
      </c>
      <c r="DI54" s="30">
        <v>49</v>
      </c>
      <c r="DJ54" s="30">
        <v>703</v>
      </c>
      <c r="DK54" s="30">
        <v>328</v>
      </c>
      <c r="DL54" s="30">
        <v>1</v>
      </c>
      <c r="DM54" s="368">
        <v>0</v>
      </c>
      <c r="DN54" s="368">
        <v>9</v>
      </c>
      <c r="DO54" s="368">
        <v>7</v>
      </c>
      <c r="DP54" s="30">
        <v>1438</v>
      </c>
      <c r="DQ54" s="40">
        <v>843</v>
      </c>
      <c r="DR54" s="214">
        <f t="shared" si="58"/>
        <v>3.7889273356401381</v>
      </c>
      <c r="DS54" s="215">
        <f t="shared" si="59"/>
        <v>4.8650568181818183</v>
      </c>
      <c r="DT54" s="216">
        <f t="shared" si="79"/>
        <v>89.033843826810369</v>
      </c>
      <c r="DU54" s="217">
        <f t="shared" si="80"/>
        <v>84.59448971672488</v>
      </c>
      <c r="DV54" s="366">
        <v>5780</v>
      </c>
      <c r="DW54" s="28">
        <v>2816</v>
      </c>
      <c r="DX54" s="30">
        <v>219</v>
      </c>
      <c r="DY54" s="30">
        <v>137</v>
      </c>
      <c r="DZ54" s="30">
        <v>4709</v>
      </c>
      <c r="EA54" s="30">
        <v>2180</v>
      </c>
      <c r="EB54" s="30">
        <v>32</v>
      </c>
      <c r="EC54" s="30">
        <v>0</v>
      </c>
      <c r="ED54" s="30">
        <v>0</v>
      </c>
      <c r="EE54" s="30">
        <v>0</v>
      </c>
      <c r="EF54" s="30">
        <v>24</v>
      </c>
      <c r="EG54" s="30">
        <v>16</v>
      </c>
      <c r="EH54" s="30">
        <v>236</v>
      </c>
      <c r="EI54" s="30">
        <v>101</v>
      </c>
      <c r="EJ54" s="30">
        <v>3</v>
      </c>
      <c r="EK54" s="368">
        <v>0</v>
      </c>
      <c r="EL54" s="30">
        <v>1</v>
      </c>
      <c r="EM54" s="30">
        <v>1</v>
      </c>
      <c r="EN54" s="30">
        <v>556</v>
      </c>
      <c r="EO54" s="40">
        <v>381</v>
      </c>
      <c r="EP54" s="214">
        <f t="shared" si="62"/>
        <v>3.774771940861906</v>
      </c>
      <c r="EQ54" s="215">
        <f t="shared" si="63"/>
        <v>4.1108986615678775</v>
      </c>
      <c r="ER54" s="216">
        <f t="shared" si="81"/>
        <v>55.602988260405553</v>
      </c>
      <c r="ES54" s="217">
        <f t="shared" si="82"/>
        <v>48.956661316211878</v>
      </c>
      <c r="ET54" s="366">
        <v>3179</v>
      </c>
      <c r="EU54" s="28">
        <v>2092</v>
      </c>
      <c r="EV54" s="30">
        <v>120</v>
      </c>
      <c r="EW54" s="30">
        <v>86</v>
      </c>
      <c r="EX54" s="30">
        <v>1563</v>
      </c>
      <c r="EY54" s="30">
        <v>915</v>
      </c>
      <c r="EZ54" s="30">
        <v>16</v>
      </c>
      <c r="FA54" s="30">
        <v>0</v>
      </c>
      <c r="FB54" s="30">
        <v>0</v>
      </c>
      <c r="FC54" s="30">
        <v>0</v>
      </c>
      <c r="FD54" s="30">
        <v>98</v>
      </c>
      <c r="FE54" s="30">
        <v>79</v>
      </c>
      <c r="FF54" s="30">
        <v>226</v>
      </c>
      <c r="FG54" s="30">
        <v>133</v>
      </c>
      <c r="FH54" s="30">
        <v>2</v>
      </c>
      <c r="FI54" s="368">
        <v>2</v>
      </c>
      <c r="FJ54" s="368">
        <v>4</v>
      </c>
      <c r="FK54" s="368">
        <v>2</v>
      </c>
      <c r="FL54" s="30">
        <v>1150</v>
      </c>
      <c r="FM54" s="40">
        <v>875</v>
      </c>
    </row>
    <row r="55" spans="1:169" x14ac:dyDescent="0.3">
      <c r="A55" s="369">
        <v>2014</v>
      </c>
      <c r="B55" s="235">
        <f t="shared" si="42"/>
        <v>10.085391183937226</v>
      </c>
      <c r="C55" s="236">
        <f t="shared" si="43"/>
        <v>9.9365750528541223</v>
      </c>
      <c r="D55" s="237">
        <f t="shared" si="69"/>
        <v>56.518345042935202</v>
      </c>
      <c r="E55" s="238">
        <f t="shared" si="70"/>
        <v>53.475336322869957</v>
      </c>
      <c r="F55" s="370">
        <v>4333</v>
      </c>
      <c r="G55" s="371">
        <v>2838</v>
      </c>
      <c r="H55" s="364">
        <v>437</v>
      </c>
      <c r="I55" s="364">
        <v>282</v>
      </c>
      <c r="J55" s="364">
        <v>1448</v>
      </c>
      <c r="K55" s="364">
        <v>954</v>
      </c>
      <c r="L55" s="364">
        <v>5</v>
      </c>
      <c r="M55" s="364">
        <v>0</v>
      </c>
      <c r="N55" s="364">
        <v>0</v>
      </c>
      <c r="O55" s="364">
        <v>0</v>
      </c>
      <c r="P55" s="364">
        <v>46</v>
      </c>
      <c r="Q55" s="364">
        <v>33</v>
      </c>
      <c r="R55" s="364">
        <v>872</v>
      </c>
      <c r="S55" s="364">
        <v>685</v>
      </c>
      <c r="T55" s="364">
        <v>2</v>
      </c>
      <c r="U55" s="364">
        <v>0</v>
      </c>
      <c r="V55" s="364">
        <v>455</v>
      </c>
      <c r="W55" s="364">
        <v>87</v>
      </c>
      <c r="X55" s="364">
        <v>1068</v>
      </c>
      <c r="Y55" s="365">
        <v>797</v>
      </c>
      <c r="Z55" s="235">
        <f t="shared" si="46"/>
        <v>4.4699712823074043</v>
      </c>
      <c r="AA55" s="236">
        <f t="shared" si="47"/>
        <v>5.3653551354113445</v>
      </c>
      <c r="AB55" s="237">
        <f t="shared" si="71"/>
        <v>77.679910044977504</v>
      </c>
      <c r="AC55" s="238">
        <f t="shared" si="72"/>
        <v>70.418958950486669</v>
      </c>
      <c r="AD55" s="370">
        <v>8009</v>
      </c>
      <c r="AE55" s="371">
        <v>3914</v>
      </c>
      <c r="AF55" s="364">
        <v>358</v>
      </c>
      <c r="AG55" s="364">
        <v>210</v>
      </c>
      <c r="AH55" s="364">
        <v>4145</v>
      </c>
      <c r="AI55" s="364">
        <v>1664</v>
      </c>
      <c r="AJ55" s="364">
        <v>15</v>
      </c>
      <c r="AK55" s="364">
        <v>0</v>
      </c>
      <c r="AL55" s="364">
        <v>0</v>
      </c>
      <c r="AM55" s="364">
        <v>0</v>
      </c>
      <c r="AN55" s="364">
        <v>92</v>
      </c>
      <c r="AO55" s="364">
        <v>55</v>
      </c>
      <c r="AP55" s="364">
        <v>2287</v>
      </c>
      <c r="AQ55" s="364">
        <v>1333</v>
      </c>
      <c r="AR55" s="364">
        <v>3</v>
      </c>
      <c r="AS55" s="364">
        <v>1</v>
      </c>
      <c r="AT55" s="364">
        <v>10</v>
      </c>
      <c r="AU55" s="364">
        <v>7</v>
      </c>
      <c r="AV55" s="364">
        <v>1099</v>
      </c>
      <c r="AW55" s="365">
        <v>644</v>
      </c>
      <c r="AX55" s="235">
        <f t="shared" si="50"/>
        <v>4.6587658357172046</v>
      </c>
      <c r="AY55" s="236">
        <f t="shared" si="51"/>
        <v>4.7721179624664876</v>
      </c>
      <c r="AZ55" s="237">
        <f t="shared" si="73"/>
        <v>78.379674017257912</v>
      </c>
      <c r="BA55" s="238">
        <f t="shared" si="74"/>
        <v>75.994946304485154</v>
      </c>
      <c r="BB55" s="370">
        <v>2447</v>
      </c>
      <c r="BC55" s="371">
        <v>1865</v>
      </c>
      <c r="BD55" s="364">
        <v>114</v>
      </c>
      <c r="BE55" s="364">
        <v>89</v>
      </c>
      <c r="BF55" s="364">
        <v>1635</v>
      </c>
      <c r="BG55" s="364">
        <v>1203</v>
      </c>
      <c r="BH55" s="364">
        <v>4</v>
      </c>
      <c r="BI55" s="364">
        <v>0</v>
      </c>
      <c r="BJ55" s="364">
        <v>0</v>
      </c>
      <c r="BK55" s="364">
        <v>0</v>
      </c>
      <c r="BL55" s="364">
        <v>14</v>
      </c>
      <c r="BM55" s="364">
        <v>11</v>
      </c>
      <c r="BN55" s="364">
        <v>218</v>
      </c>
      <c r="BO55" s="364">
        <v>178</v>
      </c>
      <c r="BP55" s="364">
        <v>4</v>
      </c>
      <c r="BQ55" s="364">
        <v>3</v>
      </c>
      <c r="BR55" s="364">
        <v>21</v>
      </c>
      <c r="BS55" s="364">
        <v>12</v>
      </c>
      <c r="BT55" s="364">
        <v>437</v>
      </c>
      <c r="BU55" s="365">
        <v>369</v>
      </c>
      <c r="BV55" s="235">
        <f t="shared" si="66"/>
        <v>7.7370920790562279</v>
      </c>
      <c r="BW55" s="236">
        <f t="shared" si="67"/>
        <v>7.4057843996494306</v>
      </c>
      <c r="BX55" s="237">
        <f t="shared" si="75"/>
        <v>83.353895795767301</v>
      </c>
      <c r="BY55" s="238">
        <f t="shared" si="76"/>
        <v>75.795828759604831</v>
      </c>
      <c r="BZ55" s="370">
        <v>13054</v>
      </c>
      <c r="CA55" s="371">
        <v>2282</v>
      </c>
      <c r="CB55" s="364">
        <v>1010</v>
      </c>
      <c r="CC55" s="364">
        <v>169</v>
      </c>
      <c r="CD55" s="364">
        <v>8783</v>
      </c>
      <c r="CE55" s="364">
        <v>1381</v>
      </c>
      <c r="CF55" s="364">
        <v>213</v>
      </c>
      <c r="CG55" s="364">
        <v>0</v>
      </c>
      <c r="CH55" s="364">
        <v>0</v>
      </c>
      <c r="CI55" s="364">
        <v>0</v>
      </c>
      <c r="CJ55" s="364">
        <v>88</v>
      </c>
      <c r="CK55" s="364">
        <v>22</v>
      </c>
      <c r="CL55" s="364">
        <v>1280</v>
      </c>
      <c r="CM55" s="364">
        <v>288</v>
      </c>
      <c r="CN55" s="364">
        <v>8</v>
      </c>
      <c r="CO55" s="372">
        <v>0</v>
      </c>
      <c r="CP55" s="364">
        <v>6</v>
      </c>
      <c r="CQ55" s="364">
        <v>3</v>
      </c>
      <c r="CR55" s="364">
        <v>1666</v>
      </c>
      <c r="CS55" s="365">
        <v>419</v>
      </c>
      <c r="CT55" s="235">
        <f t="shared" si="54"/>
        <v>8.8834450747808145</v>
      </c>
      <c r="CU55" s="236">
        <f t="shared" si="55"/>
        <v>7.9527135948414829</v>
      </c>
      <c r="CV55" s="237">
        <f t="shared" si="77"/>
        <v>74.916917233739511</v>
      </c>
      <c r="CW55" s="238">
        <f t="shared" si="78"/>
        <v>70.943762120232705</v>
      </c>
      <c r="CX55" s="373">
        <v>7756</v>
      </c>
      <c r="CY55" s="374">
        <v>3722</v>
      </c>
      <c r="CZ55" s="145">
        <v>689</v>
      </c>
      <c r="DA55" s="145">
        <v>296</v>
      </c>
      <c r="DB55" s="364">
        <v>4734</v>
      </c>
      <c r="DC55" s="364">
        <v>2195</v>
      </c>
      <c r="DD55" s="364">
        <v>80</v>
      </c>
      <c r="DE55" s="364">
        <v>0</v>
      </c>
      <c r="DF55" s="364">
        <v>0</v>
      </c>
      <c r="DG55" s="364">
        <v>0</v>
      </c>
      <c r="DH55" s="364">
        <v>83</v>
      </c>
      <c r="DI55" s="364">
        <v>52</v>
      </c>
      <c r="DJ55" s="364">
        <v>663</v>
      </c>
      <c r="DK55" s="364">
        <v>328</v>
      </c>
      <c r="DL55" s="364">
        <v>1</v>
      </c>
      <c r="DM55" s="372">
        <v>0</v>
      </c>
      <c r="DN55" s="372">
        <v>4</v>
      </c>
      <c r="DO55" s="372">
        <v>4</v>
      </c>
      <c r="DP55" s="364">
        <v>1502</v>
      </c>
      <c r="DQ55" s="365">
        <v>847</v>
      </c>
      <c r="DR55" s="235">
        <f t="shared" si="58"/>
        <v>3.4402137608550429</v>
      </c>
      <c r="DS55" s="236">
        <f t="shared" si="59"/>
        <v>4.230118443316413</v>
      </c>
      <c r="DT55" s="237">
        <f t="shared" si="79"/>
        <v>88.074060628063165</v>
      </c>
      <c r="DU55" s="238">
        <f t="shared" si="80"/>
        <v>83.030752130418676</v>
      </c>
      <c r="DV55" s="370">
        <v>5988</v>
      </c>
      <c r="DW55" s="371">
        <v>2955</v>
      </c>
      <c r="DX55" s="364">
        <v>206</v>
      </c>
      <c r="DY55" s="364">
        <v>125</v>
      </c>
      <c r="DZ55" s="364">
        <v>4852</v>
      </c>
      <c r="EA55" s="364">
        <v>2241</v>
      </c>
      <c r="EB55" s="364">
        <v>22</v>
      </c>
      <c r="EC55" s="364">
        <v>0</v>
      </c>
      <c r="ED55" s="364">
        <v>0</v>
      </c>
      <c r="EE55" s="364">
        <v>0</v>
      </c>
      <c r="EF55" s="364">
        <v>44</v>
      </c>
      <c r="EG55" s="364">
        <v>29</v>
      </c>
      <c r="EH55" s="364">
        <v>245</v>
      </c>
      <c r="EI55" s="364">
        <v>128</v>
      </c>
      <c r="EJ55" s="364">
        <v>4</v>
      </c>
      <c r="EK55" s="364">
        <v>1</v>
      </c>
      <c r="EL55" s="364">
        <v>2</v>
      </c>
      <c r="EM55" s="364">
        <v>2</v>
      </c>
      <c r="EN55" s="364">
        <v>613</v>
      </c>
      <c r="EO55" s="365">
        <v>429</v>
      </c>
      <c r="EP55" s="235">
        <f t="shared" si="62"/>
        <v>4.3407310704960835</v>
      </c>
      <c r="EQ55" s="236">
        <f t="shared" si="63"/>
        <v>3.9805825242718447</v>
      </c>
      <c r="ER55" s="237">
        <f t="shared" si="81"/>
        <v>57.718373493975903</v>
      </c>
      <c r="ES55" s="238">
        <f t="shared" si="82"/>
        <v>53.31870543060888</v>
      </c>
      <c r="ET55" s="370">
        <v>3064</v>
      </c>
      <c r="EU55" s="371">
        <v>2060</v>
      </c>
      <c r="EV55" s="364">
        <v>133</v>
      </c>
      <c r="EW55" s="364">
        <v>82</v>
      </c>
      <c r="EX55" s="364">
        <v>1533</v>
      </c>
      <c r="EY55" s="364">
        <v>972</v>
      </c>
      <c r="EZ55" s="364">
        <v>11</v>
      </c>
      <c r="FA55" s="364">
        <v>0</v>
      </c>
      <c r="FB55" s="364">
        <v>0</v>
      </c>
      <c r="FC55" s="364">
        <v>0</v>
      </c>
      <c r="FD55" s="364">
        <v>58</v>
      </c>
      <c r="FE55" s="364">
        <v>45</v>
      </c>
      <c r="FF55" s="364">
        <v>257</v>
      </c>
      <c r="FG55" s="364">
        <v>151</v>
      </c>
      <c r="FH55" s="364">
        <v>1</v>
      </c>
      <c r="FI55" s="372">
        <v>0</v>
      </c>
      <c r="FJ55" s="372">
        <v>6</v>
      </c>
      <c r="FK55" s="372">
        <v>4</v>
      </c>
      <c r="FL55" s="364">
        <v>1065</v>
      </c>
      <c r="FM55" s="365">
        <v>806</v>
      </c>
    </row>
    <row r="56" spans="1:169" x14ac:dyDescent="0.3">
      <c r="A56" s="375">
        <v>2015</v>
      </c>
      <c r="B56" s="214">
        <f t="shared" si="42"/>
        <v>9.4454887218045105</v>
      </c>
      <c r="C56" s="215">
        <f t="shared" si="43"/>
        <v>8.9757127771911307</v>
      </c>
      <c r="D56" s="216">
        <f t="shared" si="69"/>
        <v>59.485043544112081</v>
      </c>
      <c r="E56" s="217">
        <f t="shared" si="70"/>
        <v>57.527733755942947</v>
      </c>
      <c r="F56" s="366">
        <f t="shared" ref="F56:G59" si="83">H56+J56+L56+N56+P56+R56+T56+V56+X56</f>
        <v>4256</v>
      </c>
      <c r="G56" s="28">
        <f t="shared" si="83"/>
        <v>2841</v>
      </c>
      <c r="H56" s="30">
        <v>402</v>
      </c>
      <c r="I56" s="30">
        <v>255</v>
      </c>
      <c r="J56" s="30">
        <v>1571</v>
      </c>
      <c r="K56" s="30">
        <v>1089</v>
      </c>
      <c r="L56" s="30">
        <v>5</v>
      </c>
      <c r="M56" s="30">
        <v>0</v>
      </c>
      <c r="N56" s="30">
        <v>0</v>
      </c>
      <c r="O56" s="30">
        <v>0</v>
      </c>
      <c r="P56" s="30">
        <v>41</v>
      </c>
      <c r="Q56" s="30">
        <v>33</v>
      </c>
      <c r="R56" s="30">
        <v>784</v>
      </c>
      <c r="S56" s="30">
        <v>599</v>
      </c>
      <c r="T56" s="30">
        <v>3</v>
      </c>
      <c r="U56" s="30">
        <v>1</v>
      </c>
      <c r="V56" s="30">
        <v>421</v>
      </c>
      <c r="W56" s="30">
        <v>93</v>
      </c>
      <c r="X56" s="30">
        <v>1029</v>
      </c>
      <c r="Y56" s="40">
        <v>771</v>
      </c>
      <c r="Z56" s="214">
        <f t="shared" si="46"/>
        <v>4.5930384716042925</v>
      </c>
      <c r="AA56" s="215">
        <f t="shared" si="47"/>
        <v>5</v>
      </c>
      <c r="AB56" s="216">
        <f t="shared" si="71"/>
        <v>76.685125071605881</v>
      </c>
      <c r="AC56" s="217">
        <f t="shared" si="72"/>
        <v>69.408740359897166</v>
      </c>
      <c r="AD56" s="366">
        <f t="shared" ref="AD56:AE59" si="84">AF56+AH56+AJ56+AL56+AN56+AP56+AR56+AT56+AV56</f>
        <v>7642</v>
      </c>
      <c r="AE56" s="28">
        <f t="shared" si="84"/>
        <v>3860</v>
      </c>
      <c r="AF56" s="30">
        <v>351</v>
      </c>
      <c r="AG56" s="30">
        <v>193</v>
      </c>
      <c r="AH56" s="30">
        <v>4016</v>
      </c>
      <c r="AI56" s="30">
        <v>1620</v>
      </c>
      <c r="AJ56" s="30">
        <v>10</v>
      </c>
      <c r="AK56" s="30">
        <v>0</v>
      </c>
      <c r="AL56" s="30">
        <v>0</v>
      </c>
      <c r="AM56" s="30">
        <v>0</v>
      </c>
      <c r="AN56" s="30">
        <v>43</v>
      </c>
      <c r="AO56" s="30">
        <v>20</v>
      </c>
      <c r="AP56" s="30">
        <v>2032</v>
      </c>
      <c r="AQ56" s="30">
        <v>1322</v>
      </c>
      <c r="AR56" s="30">
        <v>1</v>
      </c>
      <c r="AS56" s="30">
        <v>0</v>
      </c>
      <c r="AT56" s="30">
        <v>11</v>
      </c>
      <c r="AU56" s="30">
        <v>11</v>
      </c>
      <c r="AV56" s="30">
        <v>1178</v>
      </c>
      <c r="AW56" s="40">
        <v>694</v>
      </c>
      <c r="AX56" s="214">
        <f t="shared" si="50"/>
        <v>3.6348949919224558</v>
      </c>
      <c r="AY56" s="215">
        <f t="shared" si="51"/>
        <v>3.6565977742448332</v>
      </c>
      <c r="AZ56" s="216">
        <f t="shared" si="73"/>
        <v>78.424015009380867</v>
      </c>
      <c r="BA56" s="217">
        <f t="shared" si="74"/>
        <v>77.22464219041693</v>
      </c>
      <c r="BB56" s="366">
        <f t="shared" ref="BB56:BB59" si="85">BD56+BF56+BH56+BJ56+BL56+BN56+BP56+BR56+BT56</f>
        <v>2476</v>
      </c>
      <c r="BC56" s="28">
        <f t="shared" ref="BC56:BC59" si="86">BE56+BG56+BI56+BK56+BM56+BO56+BQ56+BS56+BU56</f>
        <v>1887</v>
      </c>
      <c r="BD56" s="30">
        <v>90</v>
      </c>
      <c r="BE56" s="30">
        <v>69</v>
      </c>
      <c r="BF56" s="30">
        <v>1672</v>
      </c>
      <c r="BG56" s="30">
        <v>1241</v>
      </c>
      <c r="BH56" s="30">
        <v>2</v>
      </c>
      <c r="BI56" s="30">
        <v>0</v>
      </c>
      <c r="BJ56" s="30">
        <v>0</v>
      </c>
      <c r="BK56" s="30">
        <v>0</v>
      </c>
      <c r="BL56" s="30">
        <v>6</v>
      </c>
      <c r="BM56" s="30">
        <v>6</v>
      </c>
      <c r="BN56" s="30">
        <v>229</v>
      </c>
      <c r="BO56" s="30">
        <v>193</v>
      </c>
      <c r="BP56" s="30">
        <v>0</v>
      </c>
      <c r="BQ56" s="30">
        <v>0</v>
      </c>
      <c r="BR56" s="30">
        <v>23</v>
      </c>
      <c r="BS56" s="30">
        <v>18</v>
      </c>
      <c r="BT56" s="30">
        <v>454</v>
      </c>
      <c r="BU56" s="40">
        <v>360</v>
      </c>
      <c r="BV56" s="214">
        <f t="shared" si="66"/>
        <v>8.3097406075445726</v>
      </c>
      <c r="BW56" s="215">
        <f t="shared" si="67"/>
        <v>6.7484662576687118</v>
      </c>
      <c r="BX56" s="216">
        <f t="shared" si="75"/>
        <v>83.688749881527812</v>
      </c>
      <c r="BY56" s="217">
        <f t="shared" si="76"/>
        <v>76.965065502183407</v>
      </c>
      <c r="BZ56" s="366">
        <f t="shared" ref="BZ56:CA59" si="87">CB56+CD56+CF56+CH56+CJ56+CL56+CN56+CP56+CR56</f>
        <v>13069</v>
      </c>
      <c r="CA56" s="28">
        <f t="shared" si="87"/>
        <v>2282</v>
      </c>
      <c r="CB56" s="30">
        <v>1086</v>
      </c>
      <c r="CC56" s="30">
        <v>154</v>
      </c>
      <c r="CD56" s="30">
        <v>8830</v>
      </c>
      <c r="CE56" s="30">
        <v>1410</v>
      </c>
      <c r="CF56" s="30">
        <v>86</v>
      </c>
      <c r="CG56" s="30">
        <v>0</v>
      </c>
      <c r="CH56" s="30">
        <v>0</v>
      </c>
      <c r="CI56" s="30">
        <v>0</v>
      </c>
      <c r="CJ56" s="30">
        <v>82</v>
      </c>
      <c r="CK56" s="30">
        <v>22</v>
      </c>
      <c r="CL56" s="30">
        <v>1335</v>
      </c>
      <c r="CM56" s="30">
        <v>294</v>
      </c>
      <c r="CN56" s="30">
        <v>5</v>
      </c>
      <c r="CO56" s="368">
        <v>1</v>
      </c>
      <c r="CP56" s="30">
        <v>6</v>
      </c>
      <c r="CQ56" s="30">
        <v>1</v>
      </c>
      <c r="CR56" s="30">
        <v>1639</v>
      </c>
      <c r="CS56" s="40">
        <v>400</v>
      </c>
      <c r="CT56" s="214">
        <f t="shared" si="54"/>
        <v>8.8179157653645515</v>
      </c>
      <c r="CU56" s="215">
        <f t="shared" si="55"/>
        <v>7.93010752688172</v>
      </c>
      <c r="CV56" s="216">
        <f t="shared" si="77"/>
        <v>74.910617130421258</v>
      </c>
      <c r="CW56" s="217">
        <f t="shared" si="78"/>
        <v>71.400903808908978</v>
      </c>
      <c r="CX56" s="367">
        <f t="shared" ref="CX56:CY59" si="88">CZ56+DB56+DD56+DF56+DH56+DJ56+DL56+DN56+DP56</f>
        <v>7859</v>
      </c>
      <c r="CY56" s="24">
        <f t="shared" si="88"/>
        <v>3720</v>
      </c>
      <c r="CZ56" s="29">
        <v>693</v>
      </c>
      <c r="DA56" s="29">
        <v>295</v>
      </c>
      <c r="DB56" s="30">
        <v>4819</v>
      </c>
      <c r="DC56" s="30">
        <v>2212</v>
      </c>
      <c r="DD56" s="30">
        <v>33</v>
      </c>
      <c r="DE56" s="30">
        <v>0</v>
      </c>
      <c r="DF56" s="30">
        <v>0</v>
      </c>
      <c r="DG56" s="30">
        <v>0</v>
      </c>
      <c r="DH56" s="30">
        <v>76</v>
      </c>
      <c r="DI56" s="30">
        <v>40</v>
      </c>
      <c r="DJ56" s="30">
        <v>694</v>
      </c>
      <c r="DK56" s="30">
        <v>322</v>
      </c>
      <c r="DL56" s="30">
        <v>4</v>
      </c>
      <c r="DM56" s="368">
        <v>3</v>
      </c>
      <c r="DN56" s="368">
        <v>2</v>
      </c>
      <c r="DO56" s="368">
        <v>2</v>
      </c>
      <c r="DP56" s="30">
        <v>1538</v>
      </c>
      <c r="DQ56" s="40">
        <v>846</v>
      </c>
      <c r="DR56" s="214">
        <f t="shared" si="58"/>
        <v>4.0632865875584327</v>
      </c>
      <c r="DS56" s="215">
        <f t="shared" si="59"/>
        <v>5.034965034965035</v>
      </c>
      <c r="DT56" s="216">
        <f t="shared" si="79"/>
        <v>89.09915237532033</v>
      </c>
      <c r="DU56" s="217">
        <f t="shared" si="80"/>
        <v>85.554268057164933</v>
      </c>
      <c r="DV56" s="366">
        <f t="shared" ref="DV56:DW59" si="89">DX56+DZ56+EB56+ED56+EF56+EH56+EJ56+EL56+EN56</f>
        <v>5562</v>
      </c>
      <c r="DW56" s="28">
        <f t="shared" si="89"/>
        <v>2860</v>
      </c>
      <c r="DX56" s="30">
        <v>226</v>
      </c>
      <c r="DY56" s="30">
        <v>144</v>
      </c>
      <c r="DZ56" s="30">
        <v>4520</v>
      </c>
      <c r="EA56" s="30">
        <v>2215</v>
      </c>
      <c r="EB56" s="30">
        <v>3</v>
      </c>
      <c r="EC56" s="30">
        <v>0</v>
      </c>
      <c r="ED56" s="30">
        <v>0</v>
      </c>
      <c r="EE56" s="30">
        <v>0</v>
      </c>
      <c r="EF56" s="30">
        <v>15</v>
      </c>
      <c r="EG56" s="30">
        <v>9</v>
      </c>
      <c r="EH56" s="30">
        <v>254</v>
      </c>
      <c r="EI56" s="30">
        <v>122</v>
      </c>
      <c r="EJ56" s="30">
        <v>1</v>
      </c>
      <c r="EK56" s="30">
        <v>0</v>
      </c>
      <c r="EL56" s="30">
        <v>5</v>
      </c>
      <c r="EM56" s="30">
        <v>5</v>
      </c>
      <c r="EN56" s="30">
        <v>538</v>
      </c>
      <c r="EO56" s="40">
        <v>365</v>
      </c>
      <c r="EP56" s="214">
        <f t="shared" si="62"/>
        <v>3.9507772020725391</v>
      </c>
      <c r="EQ56" s="215">
        <f t="shared" si="63"/>
        <v>3.2676597789524267</v>
      </c>
      <c r="ER56" s="216">
        <f t="shared" si="81"/>
        <v>59.766763848396501</v>
      </c>
      <c r="ES56" s="217">
        <f t="shared" si="82"/>
        <v>53.62860192102454</v>
      </c>
      <c r="ET56" s="366">
        <f t="shared" ref="ET56:EU59" si="90">EV56+EX56+EZ56+FB56+FD56+FF56+FH56+FJ56+FL56</f>
        <v>3088</v>
      </c>
      <c r="EU56" s="28">
        <f t="shared" si="90"/>
        <v>2081</v>
      </c>
      <c r="EV56" s="30">
        <v>122</v>
      </c>
      <c r="EW56" s="30">
        <v>68</v>
      </c>
      <c r="EX56" s="30">
        <v>1640</v>
      </c>
      <c r="EY56" s="30">
        <v>1005</v>
      </c>
      <c r="EZ56" s="30">
        <v>8</v>
      </c>
      <c r="FA56" s="30">
        <v>0</v>
      </c>
      <c r="FB56" s="30">
        <v>0</v>
      </c>
      <c r="FC56" s="30">
        <v>0</v>
      </c>
      <c r="FD56" s="30">
        <v>68</v>
      </c>
      <c r="FE56" s="30">
        <v>52</v>
      </c>
      <c r="FF56" s="30">
        <v>211</v>
      </c>
      <c r="FG56" s="30">
        <v>137</v>
      </c>
      <c r="FH56" s="30">
        <v>1</v>
      </c>
      <c r="FI56" s="368">
        <v>1</v>
      </c>
      <c r="FJ56" s="368">
        <v>2</v>
      </c>
      <c r="FK56" s="368">
        <v>1</v>
      </c>
      <c r="FL56" s="30">
        <v>1036</v>
      </c>
      <c r="FM56" s="40">
        <v>817</v>
      </c>
    </row>
    <row r="57" spans="1:169" x14ac:dyDescent="0.3">
      <c r="A57" s="375">
        <v>2016</v>
      </c>
      <c r="B57" s="214">
        <f t="shared" si="42"/>
        <v>9.7617395327318981</v>
      </c>
      <c r="C57" s="215">
        <f t="shared" si="43"/>
        <v>8.9410939691444611</v>
      </c>
      <c r="D57" s="216">
        <f t="shared" si="69"/>
        <v>58.721997796547917</v>
      </c>
      <c r="E57" s="217">
        <f t="shared" si="70"/>
        <v>57.112638815441564</v>
      </c>
      <c r="F57" s="366">
        <f t="shared" si="83"/>
        <v>4323</v>
      </c>
      <c r="G57" s="28">
        <f t="shared" si="83"/>
        <v>2852</v>
      </c>
      <c r="H57" s="30">
        <v>422</v>
      </c>
      <c r="I57" s="30">
        <v>255</v>
      </c>
      <c r="J57" s="30">
        <v>1599</v>
      </c>
      <c r="K57" s="30">
        <v>1080</v>
      </c>
      <c r="L57" s="30">
        <v>4</v>
      </c>
      <c r="M57" s="30">
        <v>0</v>
      </c>
      <c r="N57" s="30">
        <v>0</v>
      </c>
      <c r="O57" s="30">
        <v>0</v>
      </c>
      <c r="P57" s="30">
        <v>56</v>
      </c>
      <c r="Q57" s="30">
        <v>36</v>
      </c>
      <c r="R57" s="30">
        <v>782</v>
      </c>
      <c r="S57" s="30">
        <v>605</v>
      </c>
      <c r="T57" s="30">
        <v>1</v>
      </c>
      <c r="U57" s="30">
        <v>0</v>
      </c>
      <c r="V57" s="30">
        <v>391</v>
      </c>
      <c r="W57" s="30">
        <v>101</v>
      </c>
      <c r="X57" s="30">
        <v>1068</v>
      </c>
      <c r="Y57" s="40">
        <v>775</v>
      </c>
      <c r="Z57" s="214">
        <f t="shared" si="46"/>
        <v>4.116814614691882</v>
      </c>
      <c r="AA57" s="215">
        <f t="shared" si="47"/>
        <v>5.0616973054646186</v>
      </c>
      <c r="AB57" s="216">
        <f t="shared" si="71"/>
        <v>78.076022338317415</v>
      </c>
      <c r="AC57" s="217">
        <f t="shared" si="72"/>
        <v>72.92404565131838</v>
      </c>
      <c r="AD57" s="366">
        <f t="shared" si="84"/>
        <v>7773</v>
      </c>
      <c r="AE57" s="28">
        <f t="shared" si="84"/>
        <v>3971</v>
      </c>
      <c r="AF57" s="30">
        <v>320</v>
      </c>
      <c r="AG57" s="30">
        <v>201</v>
      </c>
      <c r="AH57" s="30">
        <v>4334</v>
      </c>
      <c r="AI57" s="30">
        <v>1853</v>
      </c>
      <c r="AJ57" s="30">
        <v>11</v>
      </c>
      <c r="AK57" s="30">
        <v>0</v>
      </c>
      <c r="AL57" s="30">
        <v>0</v>
      </c>
      <c r="AM57" s="30">
        <v>0</v>
      </c>
      <c r="AN57" s="30">
        <v>52</v>
      </c>
      <c r="AO57" s="30">
        <v>32</v>
      </c>
      <c r="AP57" s="30">
        <v>1876</v>
      </c>
      <c r="AQ57" s="30">
        <v>1223</v>
      </c>
      <c r="AR57" s="30">
        <v>5</v>
      </c>
      <c r="AS57" s="30">
        <v>1</v>
      </c>
      <c r="AT57" s="30">
        <v>10</v>
      </c>
      <c r="AU57" s="30">
        <v>5</v>
      </c>
      <c r="AV57" s="30">
        <v>1165</v>
      </c>
      <c r="AW57" s="40">
        <v>656</v>
      </c>
      <c r="AX57" s="214">
        <f t="shared" si="50"/>
        <v>3.7818471337579616</v>
      </c>
      <c r="AY57" s="215">
        <f t="shared" si="51"/>
        <v>3.863987635239567</v>
      </c>
      <c r="AZ57" s="216">
        <f t="shared" si="73"/>
        <v>77.583765927324208</v>
      </c>
      <c r="BA57" s="217">
        <f t="shared" si="74"/>
        <v>75.506445672191518</v>
      </c>
      <c r="BB57" s="366">
        <f t="shared" si="85"/>
        <v>2512</v>
      </c>
      <c r="BC57" s="28">
        <f t="shared" si="86"/>
        <v>1941</v>
      </c>
      <c r="BD57" s="30">
        <v>95</v>
      </c>
      <c r="BE57" s="30">
        <v>75</v>
      </c>
      <c r="BF57" s="30">
        <v>1644</v>
      </c>
      <c r="BG57" s="30">
        <v>1230</v>
      </c>
      <c r="BH57" s="30">
        <v>2</v>
      </c>
      <c r="BI57" s="30">
        <v>0</v>
      </c>
      <c r="BJ57" s="30">
        <v>0</v>
      </c>
      <c r="BK57" s="30">
        <v>0</v>
      </c>
      <c r="BL57" s="30">
        <v>17</v>
      </c>
      <c r="BM57" s="30">
        <v>15</v>
      </c>
      <c r="BN57" s="30">
        <v>259</v>
      </c>
      <c r="BO57" s="30">
        <v>211</v>
      </c>
      <c r="BP57" s="30">
        <v>1</v>
      </c>
      <c r="BQ57" s="30">
        <v>1</v>
      </c>
      <c r="BR57" s="30">
        <v>36</v>
      </c>
      <c r="BS57" s="30">
        <v>25</v>
      </c>
      <c r="BT57" s="30">
        <v>458</v>
      </c>
      <c r="BU57" s="40">
        <v>384</v>
      </c>
      <c r="BV57" s="214">
        <f t="shared" si="66"/>
        <v>7.8759482373940202</v>
      </c>
      <c r="BW57" s="215">
        <f t="shared" si="67"/>
        <v>6.814516129032258</v>
      </c>
      <c r="BX57" s="216">
        <f t="shared" si="75"/>
        <v>83.65833562208185</v>
      </c>
      <c r="BY57" s="217">
        <f t="shared" si="76"/>
        <v>78.393213572854293</v>
      </c>
      <c r="BZ57" s="366">
        <f t="shared" si="87"/>
        <v>13446</v>
      </c>
      <c r="CA57" s="28">
        <f t="shared" si="87"/>
        <v>2480</v>
      </c>
      <c r="CB57" s="30">
        <v>1059</v>
      </c>
      <c r="CC57" s="30">
        <v>169</v>
      </c>
      <c r="CD57" s="30">
        <v>9138</v>
      </c>
      <c r="CE57" s="30">
        <v>1571</v>
      </c>
      <c r="CF57" s="30">
        <v>89</v>
      </c>
      <c r="CG57" s="30">
        <v>0</v>
      </c>
      <c r="CH57" s="30">
        <v>0</v>
      </c>
      <c r="CI57" s="30">
        <v>0</v>
      </c>
      <c r="CJ57" s="30">
        <v>83</v>
      </c>
      <c r="CK57" s="30">
        <v>21</v>
      </c>
      <c r="CL57" s="30">
        <v>1368</v>
      </c>
      <c r="CM57" s="30">
        <v>305</v>
      </c>
      <c r="CN57" s="30">
        <v>1</v>
      </c>
      <c r="CO57" s="368">
        <v>0</v>
      </c>
      <c r="CP57" s="30">
        <v>6</v>
      </c>
      <c r="CQ57" s="30">
        <v>2</v>
      </c>
      <c r="CR57" s="30">
        <v>1702</v>
      </c>
      <c r="CS57" s="40">
        <v>412</v>
      </c>
      <c r="CT57" s="214">
        <f t="shared" si="54"/>
        <v>8.2715418051649205</v>
      </c>
      <c r="CU57" s="215">
        <f t="shared" si="55"/>
        <v>7.2687224669603516</v>
      </c>
      <c r="CV57" s="216">
        <f t="shared" si="77"/>
        <v>77.645956915391821</v>
      </c>
      <c r="CW57" s="217">
        <f t="shared" si="78"/>
        <v>75.335735342286284</v>
      </c>
      <c r="CX57" s="367">
        <f t="shared" si="88"/>
        <v>7822</v>
      </c>
      <c r="CY57" s="24">
        <f t="shared" si="88"/>
        <v>3632</v>
      </c>
      <c r="CZ57" s="29">
        <v>647</v>
      </c>
      <c r="DA57" s="29">
        <v>264</v>
      </c>
      <c r="DB57" s="30">
        <v>4974</v>
      </c>
      <c r="DC57" s="30">
        <v>2300</v>
      </c>
      <c r="DD57" s="30">
        <v>35</v>
      </c>
      <c r="DE57" s="30">
        <v>0</v>
      </c>
      <c r="DF57" s="30">
        <v>0</v>
      </c>
      <c r="DG57" s="30">
        <v>0</v>
      </c>
      <c r="DH57" s="30">
        <v>88</v>
      </c>
      <c r="DI57" s="30">
        <v>50</v>
      </c>
      <c r="DJ57" s="30">
        <v>730</v>
      </c>
      <c r="DK57" s="30">
        <v>315</v>
      </c>
      <c r="DL57" s="30">
        <v>2</v>
      </c>
      <c r="DM57" s="368">
        <v>0</v>
      </c>
      <c r="DN57" s="368">
        <v>2</v>
      </c>
      <c r="DO57" s="368">
        <v>0</v>
      </c>
      <c r="DP57" s="30">
        <v>1344</v>
      </c>
      <c r="DQ57" s="40">
        <v>703</v>
      </c>
      <c r="DR57" s="214">
        <f t="shared" si="58"/>
        <v>3.705673758865248</v>
      </c>
      <c r="DS57" s="215">
        <f t="shared" si="59"/>
        <v>4.6543001686340641</v>
      </c>
      <c r="DT57" s="216">
        <f t="shared" si="79"/>
        <v>88.671193016488843</v>
      </c>
      <c r="DU57" s="217">
        <f t="shared" si="80"/>
        <v>85.123661867847915</v>
      </c>
      <c r="DV57" s="366">
        <f t="shared" si="89"/>
        <v>5640</v>
      </c>
      <c r="DW57" s="28">
        <f t="shared" si="89"/>
        <v>2965</v>
      </c>
      <c r="DX57" s="30">
        <v>209</v>
      </c>
      <c r="DY57" s="30">
        <v>138</v>
      </c>
      <c r="DZ57" s="30">
        <v>4571</v>
      </c>
      <c r="EA57" s="30">
        <v>2306</v>
      </c>
      <c r="EB57" s="30">
        <v>13</v>
      </c>
      <c r="EC57" s="30">
        <v>0</v>
      </c>
      <c r="ED57" s="30">
        <v>0</v>
      </c>
      <c r="EE57" s="30">
        <v>0</v>
      </c>
      <c r="EF57" s="30">
        <v>38</v>
      </c>
      <c r="EG57" s="30">
        <v>22</v>
      </c>
      <c r="EH57" s="30">
        <v>260</v>
      </c>
      <c r="EI57" s="30">
        <v>117</v>
      </c>
      <c r="EJ57" s="30">
        <v>3</v>
      </c>
      <c r="EK57" s="30">
        <v>1</v>
      </c>
      <c r="EL57" s="30">
        <v>0</v>
      </c>
      <c r="EM57" s="30">
        <v>0</v>
      </c>
      <c r="EN57" s="30">
        <v>546</v>
      </c>
      <c r="EO57" s="40">
        <v>381</v>
      </c>
      <c r="EP57" s="214">
        <f t="shared" si="62"/>
        <v>3.6166924265842351</v>
      </c>
      <c r="EQ57" s="215">
        <f t="shared" si="63"/>
        <v>3.5240274599542336</v>
      </c>
      <c r="ER57" s="216">
        <f t="shared" si="81"/>
        <v>59.829968119022311</v>
      </c>
      <c r="ES57" s="217">
        <f t="shared" si="82"/>
        <v>55.131511088189789</v>
      </c>
      <c r="ET57" s="366">
        <f t="shared" si="90"/>
        <v>3235</v>
      </c>
      <c r="EU57" s="28">
        <f t="shared" si="90"/>
        <v>2185</v>
      </c>
      <c r="EV57" s="30">
        <v>117</v>
      </c>
      <c r="EW57" s="30">
        <v>77</v>
      </c>
      <c r="EX57" s="30">
        <v>1689</v>
      </c>
      <c r="EY57" s="30">
        <v>1069</v>
      </c>
      <c r="EZ57" s="30">
        <v>8</v>
      </c>
      <c r="FA57" s="30">
        <v>0</v>
      </c>
      <c r="FB57" s="30">
        <v>0</v>
      </c>
      <c r="FC57" s="30">
        <v>0</v>
      </c>
      <c r="FD57" s="30">
        <v>70</v>
      </c>
      <c r="FE57" s="30">
        <v>57</v>
      </c>
      <c r="FF57" s="30">
        <v>284</v>
      </c>
      <c r="FG57" s="30">
        <v>166</v>
      </c>
      <c r="FH57" s="30">
        <v>1</v>
      </c>
      <c r="FI57" s="368">
        <v>1</v>
      </c>
      <c r="FJ57" s="368">
        <v>2</v>
      </c>
      <c r="FK57" s="368">
        <v>2</v>
      </c>
      <c r="FL57" s="30">
        <v>1064</v>
      </c>
      <c r="FM57" s="40">
        <v>813</v>
      </c>
    </row>
    <row r="58" spans="1:169" x14ac:dyDescent="0.3">
      <c r="A58" s="369">
        <v>2017</v>
      </c>
      <c r="B58" s="235">
        <f t="shared" si="42"/>
        <v>9.183447665412702</v>
      </c>
      <c r="C58" s="236">
        <f t="shared" si="43"/>
        <v>9.1295811518324612</v>
      </c>
      <c r="D58" s="237">
        <f t="shared" si="69"/>
        <v>60.049452490286114</v>
      </c>
      <c r="E58" s="238">
        <f t="shared" si="70"/>
        <v>57.881526104417667</v>
      </c>
      <c r="F58" s="370">
        <f t="shared" si="83"/>
        <v>4519</v>
      </c>
      <c r="G58" s="371">
        <f t="shared" si="83"/>
        <v>3056</v>
      </c>
      <c r="H58" s="364">
        <v>415</v>
      </c>
      <c r="I58" s="364">
        <v>279</v>
      </c>
      <c r="J58" s="364">
        <v>1700</v>
      </c>
      <c r="K58" s="364">
        <v>1153</v>
      </c>
      <c r="L58" s="364">
        <v>6</v>
      </c>
      <c r="M58" s="364">
        <v>0</v>
      </c>
      <c r="N58" s="364">
        <v>0</v>
      </c>
      <c r="O58" s="364">
        <v>0</v>
      </c>
      <c r="P58" s="364">
        <v>68</v>
      </c>
      <c r="Q58" s="364">
        <v>56</v>
      </c>
      <c r="R58" s="364">
        <v>833</v>
      </c>
      <c r="S58" s="364">
        <v>656</v>
      </c>
      <c r="T58" s="364">
        <v>1</v>
      </c>
      <c r="U58" s="364">
        <v>1</v>
      </c>
      <c r="V58" s="364">
        <v>433</v>
      </c>
      <c r="W58" s="364">
        <v>128</v>
      </c>
      <c r="X58" s="364">
        <v>1063</v>
      </c>
      <c r="Y58" s="365">
        <v>783</v>
      </c>
      <c r="Z58" s="235">
        <f t="shared" si="46"/>
        <v>4.1448744769874484</v>
      </c>
      <c r="AA58" s="236">
        <f t="shared" si="47"/>
        <v>4.9112882489071739</v>
      </c>
      <c r="AB58" s="237">
        <f t="shared" si="71"/>
        <v>76.591337099811668</v>
      </c>
      <c r="AC58" s="238">
        <f t="shared" si="72"/>
        <v>70.360934182590228</v>
      </c>
      <c r="AD58" s="370">
        <f t="shared" si="84"/>
        <v>7648</v>
      </c>
      <c r="AE58" s="371">
        <f t="shared" si="84"/>
        <v>3889</v>
      </c>
      <c r="AF58" s="364">
        <v>317</v>
      </c>
      <c r="AG58" s="364">
        <v>191</v>
      </c>
      <c r="AH58" s="364">
        <v>4067</v>
      </c>
      <c r="AI58" s="364">
        <v>1657</v>
      </c>
      <c r="AJ58" s="364">
        <v>11</v>
      </c>
      <c r="AK58" s="364">
        <v>0</v>
      </c>
      <c r="AL58" s="364">
        <v>0</v>
      </c>
      <c r="AM58" s="364">
        <v>0</v>
      </c>
      <c r="AN58" s="364">
        <v>83</v>
      </c>
      <c r="AO58" s="364">
        <v>44</v>
      </c>
      <c r="AP58" s="364">
        <v>1996</v>
      </c>
      <c r="AQ58" s="364">
        <v>1336</v>
      </c>
      <c r="AR58" s="364">
        <v>3</v>
      </c>
      <c r="AS58" s="364">
        <v>0</v>
      </c>
      <c r="AT58" s="364">
        <v>11</v>
      </c>
      <c r="AU58" s="364">
        <v>7</v>
      </c>
      <c r="AV58" s="364">
        <v>1160</v>
      </c>
      <c r="AW58" s="365">
        <v>654</v>
      </c>
      <c r="AX58" s="235">
        <f t="shared" si="50"/>
        <v>3.8986354775828458</v>
      </c>
      <c r="AY58" s="236">
        <f t="shared" si="51"/>
        <v>3.7340153452685425</v>
      </c>
      <c r="AZ58" s="237">
        <f t="shared" si="73"/>
        <v>76.514445479962717</v>
      </c>
      <c r="BA58" s="238">
        <f t="shared" si="74"/>
        <v>74.770361298224131</v>
      </c>
      <c r="BB58" s="370">
        <f t="shared" si="85"/>
        <v>2565</v>
      </c>
      <c r="BC58" s="371">
        <f t="shared" si="86"/>
        <v>1955</v>
      </c>
      <c r="BD58" s="364">
        <v>100</v>
      </c>
      <c r="BE58" s="364">
        <v>73</v>
      </c>
      <c r="BF58" s="364">
        <v>1642</v>
      </c>
      <c r="BG58" s="364">
        <v>1221</v>
      </c>
      <c r="BH58" s="364">
        <v>8</v>
      </c>
      <c r="BI58" s="364">
        <v>0</v>
      </c>
      <c r="BJ58" s="364">
        <v>0</v>
      </c>
      <c r="BK58" s="364">
        <v>0</v>
      </c>
      <c r="BL58" s="364">
        <v>22</v>
      </c>
      <c r="BM58" s="364">
        <v>17</v>
      </c>
      <c r="BN58" s="364">
        <v>284</v>
      </c>
      <c r="BO58" s="364">
        <v>231</v>
      </c>
      <c r="BP58" s="364">
        <v>1</v>
      </c>
      <c r="BQ58" s="364">
        <v>0</v>
      </c>
      <c r="BR58" s="364">
        <v>26</v>
      </c>
      <c r="BS58" s="364">
        <v>18</v>
      </c>
      <c r="BT58" s="364">
        <v>482</v>
      </c>
      <c r="BU58" s="365">
        <v>395</v>
      </c>
      <c r="BV58" s="235">
        <f t="shared" si="66"/>
        <v>7.8061041292639128</v>
      </c>
      <c r="BW58" s="236">
        <f t="shared" si="67"/>
        <v>6.8408916218293623</v>
      </c>
      <c r="BX58" s="237">
        <f t="shared" si="75"/>
        <v>83.447669305189095</v>
      </c>
      <c r="BY58" s="238">
        <f t="shared" si="76"/>
        <v>76.908396946564878</v>
      </c>
      <c r="BZ58" s="370">
        <f t="shared" si="87"/>
        <v>13925</v>
      </c>
      <c r="CA58" s="371">
        <f t="shared" si="87"/>
        <v>2602</v>
      </c>
      <c r="CB58" s="364">
        <v>1087</v>
      </c>
      <c r="CC58" s="364">
        <v>178</v>
      </c>
      <c r="CD58" s="364">
        <v>9488</v>
      </c>
      <c r="CE58" s="364">
        <v>1612</v>
      </c>
      <c r="CF58" s="364">
        <v>59</v>
      </c>
      <c r="CG58" s="364">
        <v>0</v>
      </c>
      <c r="CH58" s="364">
        <v>0</v>
      </c>
      <c r="CI58" s="364">
        <v>0</v>
      </c>
      <c r="CJ58" s="364">
        <v>138</v>
      </c>
      <c r="CK58" s="364">
        <v>45</v>
      </c>
      <c r="CL58" s="364">
        <v>1396</v>
      </c>
      <c r="CM58" s="364">
        <v>326</v>
      </c>
      <c r="CN58" s="364">
        <v>4</v>
      </c>
      <c r="CO58" s="372">
        <v>0</v>
      </c>
      <c r="CP58" s="364">
        <v>9</v>
      </c>
      <c r="CQ58" s="364">
        <v>2</v>
      </c>
      <c r="CR58" s="364">
        <v>1744</v>
      </c>
      <c r="CS58" s="365">
        <v>439</v>
      </c>
      <c r="CT58" s="235">
        <f t="shared" si="54"/>
        <v>8.0112524461839527</v>
      </c>
      <c r="CU58" s="236">
        <f t="shared" si="55"/>
        <v>6.7152917505030176</v>
      </c>
      <c r="CV58" s="237">
        <f t="shared" si="77"/>
        <v>75.739026575097043</v>
      </c>
      <c r="CW58" s="238">
        <f t="shared" si="78"/>
        <v>72.328931572629045</v>
      </c>
      <c r="CX58" s="373">
        <f t="shared" si="88"/>
        <v>8176</v>
      </c>
      <c r="CY58" s="374">
        <f t="shared" si="88"/>
        <v>3976</v>
      </c>
      <c r="CZ58" s="145">
        <v>655</v>
      </c>
      <c r="DA58" s="145">
        <v>267</v>
      </c>
      <c r="DB58" s="364">
        <v>5073</v>
      </c>
      <c r="DC58" s="364">
        <v>2410</v>
      </c>
      <c r="DD58" s="364">
        <v>37</v>
      </c>
      <c r="DE58" s="364">
        <v>0</v>
      </c>
      <c r="DF58" s="364">
        <v>0</v>
      </c>
      <c r="DG58" s="364">
        <v>0</v>
      </c>
      <c r="DH58" s="364">
        <v>114</v>
      </c>
      <c r="DI58" s="364">
        <v>67</v>
      </c>
      <c r="DJ58" s="364">
        <v>778</v>
      </c>
      <c r="DK58" s="364">
        <v>373</v>
      </c>
      <c r="DL58" s="364">
        <v>3</v>
      </c>
      <c r="DM58" s="372">
        <v>1</v>
      </c>
      <c r="DN58" s="372">
        <v>5</v>
      </c>
      <c r="DO58" s="372">
        <v>3</v>
      </c>
      <c r="DP58" s="364">
        <v>1511</v>
      </c>
      <c r="DQ58" s="365">
        <v>855</v>
      </c>
      <c r="DR58" s="235">
        <f t="shared" si="58"/>
        <v>3.0380611025772315</v>
      </c>
      <c r="DS58" s="236">
        <f t="shared" si="59"/>
        <v>3.7888601036269431</v>
      </c>
      <c r="DT58" s="237">
        <f t="shared" si="79"/>
        <v>88.208702203804862</v>
      </c>
      <c r="DU58" s="238">
        <f t="shared" si="80"/>
        <v>84.366096866096868</v>
      </c>
      <c r="DV58" s="370">
        <f t="shared" si="89"/>
        <v>5859</v>
      </c>
      <c r="DW58" s="371">
        <f t="shared" si="89"/>
        <v>3088</v>
      </c>
      <c r="DX58" s="364">
        <v>178</v>
      </c>
      <c r="DY58" s="364">
        <v>117</v>
      </c>
      <c r="DZ58" s="364">
        <v>4683</v>
      </c>
      <c r="EA58" s="364">
        <v>2369</v>
      </c>
      <c r="EB58" s="364">
        <v>14</v>
      </c>
      <c r="EC58" s="364">
        <v>0</v>
      </c>
      <c r="ED58" s="364">
        <v>0</v>
      </c>
      <c r="EE58" s="364">
        <v>0</v>
      </c>
      <c r="EF58" s="364">
        <v>36</v>
      </c>
      <c r="EG58" s="364">
        <v>22</v>
      </c>
      <c r="EH58" s="364">
        <v>354</v>
      </c>
      <c r="EI58" s="364">
        <v>161</v>
      </c>
      <c r="EJ58" s="364">
        <v>3</v>
      </c>
      <c r="EK58" s="364">
        <v>1</v>
      </c>
      <c r="EL58" s="364">
        <v>1</v>
      </c>
      <c r="EM58" s="364">
        <v>1</v>
      </c>
      <c r="EN58" s="364">
        <v>590</v>
      </c>
      <c r="EO58" s="365">
        <v>417</v>
      </c>
      <c r="EP58" s="235">
        <f t="shared" si="62"/>
        <v>3.7518463810930576</v>
      </c>
      <c r="EQ58" s="236">
        <f t="shared" si="63"/>
        <v>3.5897435897435894</v>
      </c>
      <c r="ER58" s="237">
        <f t="shared" si="81"/>
        <v>61.002785515320333</v>
      </c>
      <c r="ES58" s="238">
        <f t="shared" si="82"/>
        <v>56.986573843858778</v>
      </c>
      <c r="ET58" s="370">
        <f t="shared" si="90"/>
        <v>3385</v>
      </c>
      <c r="EU58" s="371">
        <f t="shared" si="90"/>
        <v>2340</v>
      </c>
      <c r="EV58" s="364">
        <v>127</v>
      </c>
      <c r="EW58" s="364">
        <v>84</v>
      </c>
      <c r="EX58" s="364">
        <v>1752</v>
      </c>
      <c r="EY58" s="364">
        <v>1146</v>
      </c>
      <c r="EZ58" s="364">
        <v>10</v>
      </c>
      <c r="FA58" s="364">
        <v>0</v>
      </c>
      <c r="FB58" s="364">
        <v>0</v>
      </c>
      <c r="FC58" s="364">
        <v>0</v>
      </c>
      <c r="FD58" s="364">
        <v>113</v>
      </c>
      <c r="FE58" s="364">
        <v>87</v>
      </c>
      <c r="FF58" s="364">
        <v>370</v>
      </c>
      <c r="FG58" s="364">
        <v>243</v>
      </c>
      <c r="FH58" s="364">
        <v>2</v>
      </c>
      <c r="FI58" s="372">
        <v>1</v>
      </c>
      <c r="FJ58" s="372">
        <v>4</v>
      </c>
      <c r="FK58" s="372">
        <v>1</v>
      </c>
      <c r="FL58" s="364">
        <v>1007</v>
      </c>
      <c r="FM58" s="365">
        <v>778</v>
      </c>
    </row>
    <row r="59" spans="1:169" x14ac:dyDescent="0.3">
      <c r="A59" s="375">
        <v>2018</v>
      </c>
      <c r="B59" s="214">
        <f t="shared" si="42"/>
        <v>7.8506787330316739</v>
      </c>
      <c r="C59" s="215">
        <f t="shared" si="43"/>
        <v>7.3519627411842983</v>
      </c>
      <c r="D59" s="216">
        <f t="shared" si="69"/>
        <v>60.515172900493994</v>
      </c>
      <c r="E59" s="217">
        <f t="shared" si="70"/>
        <v>58.861386138613859</v>
      </c>
      <c r="F59" s="366">
        <f t="shared" si="83"/>
        <v>4420</v>
      </c>
      <c r="G59" s="28">
        <f t="shared" si="83"/>
        <v>3006</v>
      </c>
      <c r="H59" s="30">
        <v>347</v>
      </c>
      <c r="I59" s="30">
        <v>221</v>
      </c>
      <c r="J59" s="30">
        <v>1715</v>
      </c>
      <c r="K59" s="30">
        <v>1189</v>
      </c>
      <c r="L59" s="30">
        <v>7</v>
      </c>
      <c r="M59" s="30">
        <v>0</v>
      </c>
      <c r="N59" s="30">
        <v>0</v>
      </c>
      <c r="O59" s="30">
        <v>0</v>
      </c>
      <c r="P59" s="30">
        <v>57</v>
      </c>
      <c r="Q59" s="30">
        <v>45</v>
      </c>
      <c r="R59" s="30">
        <v>810</v>
      </c>
      <c r="S59" s="30">
        <v>657</v>
      </c>
      <c r="T59" s="30">
        <v>0</v>
      </c>
      <c r="U59" s="30">
        <v>0</v>
      </c>
      <c r="V59" s="30">
        <v>422</v>
      </c>
      <c r="W59" s="30">
        <v>108</v>
      </c>
      <c r="X59" s="30">
        <v>1062</v>
      </c>
      <c r="Y59" s="40">
        <v>786</v>
      </c>
      <c r="Z59" s="214">
        <f t="shared" si="46"/>
        <v>3.4157532500637267</v>
      </c>
      <c r="AA59" s="215">
        <f t="shared" si="47"/>
        <v>4.0755467196819088</v>
      </c>
      <c r="AB59" s="216">
        <f t="shared" si="71"/>
        <v>77.997049059387678</v>
      </c>
      <c r="AC59" s="217">
        <f t="shared" si="72"/>
        <v>72.302010668855161</v>
      </c>
      <c r="AD59" s="366">
        <f t="shared" si="84"/>
        <v>7846</v>
      </c>
      <c r="AE59" s="28">
        <f t="shared" si="84"/>
        <v>4024</v>
      </c>
      <c r="AF59" s="30">
        <v>268</v>
      </c>
      <c r="AG59" s="30">
        <v>164</v>
      </c>
      <c r="AH59" s="30">
        <v>4229</v>
      </c>
      <c r="AI59" s="30">
        <v>1762</v>
      </c>
      <c r="AJ59" s="30">
        <v>15</v>
      </c>
      <c r="AK59" s="30">
        <v>0</v>
      </c>
      <c r="AL59" s="30">
        <v>0</v>
      </c>
      <c r="AM59" s="30">
        <v>0</v>
      </c>
      <c r="AN59" s="30">
        <v>54</v>
      </c>
      <c r="AO59" s="30">
        <v>28</v>
      </c>
      <c r="AP59" s="30">
        <v>2125</v>
      </c>
      <c r="AQ59" s="30">
        <v>1413</v>
      </c>
      <c r="AR59" s="30">
        <v>5</v>
      </c>
      <c r="AS59" s="30">
        <v>2</v>
      </c>
      <c r="AT59" s="30">
        <v>11</v>
      </c>
      <c r="AU59" s="30">
        <v>8</v>
      </c>
      <c r="AV59" s="30">
        <v>1139</v>
      </c>
      <c r="AW59" s="40">
        <v>647</v>
      </c>
      <c r="AX59" s="214">
        <f t="shared" si="50"/>
        <v>3.1361651448987691</v>
      </c>
      <c r="AY59" s="215">
        <f t="shared" si="51"/>
        <v>2.9305912596401029</v>
      </c>
      <c r="AZ59" s="216">
        <f t="shared" si="73"/>
        <v>77.494089834515364</v>
      </c>
      <c r="BA59" s="217">
        <f t="shared" si="74"/>
        <v>75.965665236051507</v>
      </c>
      <c r="BB59" s="366">
        <f t="shared" si="85"/>
        <v>2519</v>
      </c>
      <c r="BC59" s="28">
        <f t="shared" si="86"/>
        <v>1945</v>
      </c>
      <c r="BD59" s="30">
        <v>79</v>
      </c>
      <c r="BE59" s="30">
        <v>57</v>
      </c>
      <c r="BF59" s="30">
        <v>1639</v>
      </c>
      <c r="BG59" s="30">
        <v>1239</v>
      </c>
      <c r="BH59" s="30">
        <v>5</v>
      </c>
      <c r="BI59" s="30">
        <v>0</v>
      </c>
      <c r="BJ59" s="30">
        <v>0</v>
      </c>
      <c r="BK59" s="30">
        <v>0</v>
      </c>
      <c r="BL59" s="30">
        <v>24</v>
      </c>
      <c r="BM59" s="30">
        <v>19</v>
      </c>
      <c r="BN59" s="30">
        <v>300</v>
      </c>
      <c r="BO59" s="30">
        <v>244</v>
      </c>
      <c r="BP59" s="30">
        <v>1</v>
      </c>
      <c r="BQ59" s="30">
        <v>0</v>
      </c>
      <c r="BR59" s="30">
        <v>19</v>
      </c>
      <c r="BS59" s="30">
        <v>13</v>
      </c>
      <c r="BT59" s="30">
        <v>452</v>
      </c>
      <c r="BU59" s="40">
        <v>373</v>
      </c>
      <c r="BV59" s="214">
        <f t="shared" si="66"/>
        <v>7.7164549569280192</v>
      </c>
      <c r="BW59" s="215">
        <f t="shared" si="67"/>
        <v>6.3861758076634105</v>
      </c>
      <c r="BX59" s="216">
        <f t="shared" si="75"/>
        <v>84.183489545782265</v>
      </c>
      <c r="BY59" s="217">
        <f t="shared" si="76"/>
        <v>77.930707166587567</v>
      </c>
      <c r="BZ59" s="366">
        <f t="shared" si="87"/>
        <v>13698</v>
      </c>
      <c r="CA59" s="28">
        <f t="shared" si="87"/>
        <v>2662</v>
      </c>
      <c r="CB59" s="30">
        <v>1057</v>
      </c>
      <c r="CC59" s="30">
        <v>170</v>
      </c>
      <c r="CD59" s="30">
        <v>9341</v>
      </c>
      <c r="CE59" s="30">
        <v>1642</v>
      </c>
      <c r="CF59" s="30">
        <v>58</v>
      </c>
      <c r="CG59" s="30">
        <v>0</v>
      </c>
      <c r="CH59" s="30">
        <v>0</v>
      </c>
      <c r="CI59" s="30">
        <v>0</v>
      </c>
      <c r="CJ59" s="30">
        <v>87</v>
      </c>
      <c r="CK59" s="30">
        <v>26</v>
      </c>
      <c r="CL59" s="30">
        <v>1479</v>
      </c>
      <c r="CM59" s="30">
        <v>380</v>
      </c>
      <c r="CN59" s="30">
        <v>0</v>
      </c>
      <c r="CO59" s="368">
        <v>0</v>
      </c>
      <c r="CP59" s="30">
        <v>8</v>
      </c>
      <c r="CQ59" s="30">
        <v>5</v>
      </c>
      <c r="CR59" s="30">
        <v>1668</v>
      </c>
      <c r="CS59" s="40">
        <v>439</v>
      </c>
      <c r="CT59" s="214">
        <f t="shared" si="54"/>
        <v>7.5757575757575761</v>
      </c>
      <c r="CU59" s="215">
        <f t="shared" si="55"/>
        <v>7.1872466900837608</v>
      </c>
      <c r="CV59" s="216">
        <f t="shared" si="77"/>
        <v>77.487562189054728</v>
      </c>
      <c r="CW59" s="217">
        <f t="shared" si="78"/>
        <v>74.570105820105823</v>
      </c>
      <c r="CX59" s="367">
        <f t="shared" si="88"/>
        <v>7920</v>
      </c>
      <c r="CY59" s="24">
        <f t="shared" si="88"/>
        <v>3701</v>
      </c>
      <c r="CZ59" s="29">
        <v>600</v>
      </c>
      <c r="DA59" s="29">
        <v>266</v>
      </c>
      <c r="DB59" s="30">
        <v>4984</v>
      </c>
      <c r="DC59" s="30">
        <v>2255</v>
      </c>
      <c r="DD59" s="30">
        <v>42</v>
      </c>
      <c r="DE59" s="30">
        <v>0</v>
      </c>
      <c r="DF59" s="30">
        <v>0</v>
      </c>
      <c r="DG59" s="30">
        <v>0</v>
      </c>
      <c r="DH59" s="30">
        <v>47</v>
      </c>
      <c r="DI59" s="30">
        <v>29</v>
      </c>
      <c r="DJ59" s="30">
        <v>831</v>
      </c>
      <c r="DK59" s="30">
        <v>400</v>
      </c>
      <c r="DL59" s="30">
        <v>2</v>
      </c>
      <c r="DM59" s="368">
        <v>1</v>
      </c>
      <c r="DN59" s="368">
        <v>13</v>
      </c>
      <c r="DO59" s="368">
        <v>10</v>
      </c>
      <c r="DP59" s="30">
        <v>1401</v>
      </c>
      <c r="DQ59" s="40">
        <v>740</v>
      </c>
      <c r="DR59" s="214">
        <f t="shared" si="58"/>
        <v>2.8661242603550297</v>
      </c>
      <c r="DS59" s="215">
        <f t="shared" si="59"/>
        <v>3.6319612590799029</v>
      </c>
      <c r="DT59" s="216">
        <f t="shared" si="79"/>
        <v>88.979758740543858</v>
      </c>
      <c r="DU59" s="217">
        <f t="shared" si="80"/>
        <v>86.431582981985429</v>
      </c>
      <c r="DV59" s="366">
        <f t="shared" si="89"/>
        <v>5408</v>
      </c>
      <c r="DW59" s="28">
        <f t="shared" si="89"/>
        <v>2891</v>
      </c>
      <c r="DX59" s="30">
        <v>155</v>
      </c>
      <c r="DY59" s="30">
        <v>105</v>
      </c>
      <c r="DZ59" s="30">
        <v>4352</v>
      </c>
      <c r="EA59" s="30">
        <v>2255</v>
      </c>
      <c r="EB59" s="30">
        <v>7</v>
      </c>
      <c r="EC59" s="30">
        <v>0</v>
      </c>
      <c r="ED59" s="30">
        <v>0</v>
      </c>
      <c r="EE59" s="30">
        <v>0</v>
      </c>
      <c r="EF59" s="30">
        <v>36</v>
      </c>
      <c r="EG59" s="30">
        <v>21</v>
      </c>
      <c r="EH59" s="30">
        <v>350</v>
      </c>
      <c r="EI59" s="30">
        <v>172</v>
      </c>
      <c r="EJ59" s="30">
        <v>2</v>
      </c>
      <c r="EK59" s="30">
        <v>2</v>
      </c>
      <c r="EL59" s="30">
        <v>3</v>
      </c>
      <c r="EM59" s="30">
        <v>3</v>
      </c>
      <c r="EN59" s="30">
        <v>503</v>
      </c>
      <c r="EO59" s="40">
        <v>333</v>
      </c>
      <c r="EP59" s="214">
        <f t="shared" si="62"/>
        <v>3.3845189595738012</v>
      </c>
      <c r="EQ59" s="215">
        <f t="shared" si="63"/>
        <v>3.4141958670260557</v>
      </c>
      <c r="ER59" s="216">
        <f t="shared" si="81"/>
        <v>64.010475121586225</v>
      </c>
      <c r="ES59" s="217">
        <f t="shared" si="82"/>
        <v>59.41644562334217</v>
      </c>
      <c r="ET59" s="366">
        <f t="shared" si="90"/>
        <v>3191</v>
      </c>
      <c r="EU59" s="28">
        <f t="shared" si="90"/>
        <v>2226</v>
      </c>
      <c r="EV59" s="30">
        <v>108</v>
      </c>
      <c r="EW59" s="30">
        <v>76</v>
      </c>
      <c r="EX59" s="30">
        <v>1711</v>
      </c>
      <c r="EY59" s="30">
        <v>1120</v>
      </c>
      <c r="EZ59" s="30">
        <v>11</v>
      </c>
      <c r="FA59" s="30">
        <v>0</v>
      </c>
      <c r="FB59" s="30">
        <v>0</v>
      </c>
      <c r="FC59" s="30">
        <v>0</v>
      </c>
      <c r="FD59" s="30">
        <v>80</v>
      </c>
      <c r="FE59" s="30">
        <v>66</v>
      </c>
      <c r="FF59" s="30">
        <v>390</v>
      </c>
      <c r="FG59" s="30">
        <v>257</v>
      </c>
      <c r="FH59" s="30">
        <v>1</v>
      </c>
      <c r="FI59" s="368">
        <v>1</v>
      </c>
      <c r="FJ59" s="368">
        <v>8</v>
      </c>
      <c r="FK59" s="368">
        <v>7</v>
      </c>
      <c r="FL59" s="30">
        <v>882</v>
      </c>
      <c r="FM59" s="40">
        <v>699</v>
      </c>
    </row>
    <row r="60" spans="1:169" ht="14.25" thickBot="1" x14ac:dyDescent="0.35">
      <c r="A60" s="369">
        <v>2019</v>
      </c>
      <c r="B60" s="235">
        <f t="shared" si="42"/>
        <v>8.3948534064543345</v>
      </c>
      <c r="C60" s="236">
        <f t="shared" si="43"/>
        <v>7.46641674476726</v>
      </c>
      <c r="D60" s="237">
        <f t="shared" si="69"/>
        <v>62.418772563176894</v>
      </c>
      <c r="E60" s="238">
        <f t="shared" si="70"/>
        <v>61.042944785276077</v>
      </c>
      <c r="F60" s="370">
        <v>4741</v>
      </c>
      <c r="G60" s="371">
        <v>3201</v>
      </c>
      <c r="H60" s="364">
        <v>398</v>
      </c>
      <c r="I60" s="364">
        <v>239</v>
      </c>
      <c r="J60" s="364">
        <v>1729</v>
      </c>
      <c r="K60" s="364">
        <v>1194</v>
      </c>
      <c r="L60" s="364">
        <v>3</v>
      </c>
      <c r="M60" s="364">
        <v>0</v>
      </c>
      <c r="N60" s="364">
        <v>0</v>
      </c>
      <c r="O60" s="364">
        <v>0</v>
      </c>
      <c r="P60" s="364">
        <v>125</v>
      </c>
      <c r="Q60" s="364">
        <v>85</v>
      </c>
      <c r="R60" s="364">
        <v>1047</v>
      </c>
      <c r="S60" s="364">
        <v>858</v>
      </c>
      <c r="T60" s="364">
        <v>1</v>
      </c>
      <c r="U60" s="364">
        <v>1</v>
      </c>
      <c r="V60" s="364">
        <v>522</v>
      </c>
      <c r="W60" s="364">
        <v>147</v>
      </c>
      <c r="X60" s="364">
        <v>916</v>
      </c>
      <c r="Y60" s="365">
        <v>677</v>
      </c>
      <c r="Z60" s="235">
        <f t="shared" si="46"/>
        <v>3.7017520748254511</v>
      </c>
      <c r="AA60" s="236">
        <f t="shared" si="47"/>
        <v>3.8548185231539427</v>
      </c>
      <c r="AB60" s="237">
        <f t="shared" si="71"/>
        <v>80.426829268292693</v>
      </c>
      <c r="AC60" s="238">
        <f t="shared" si="72"/>
        <v>74.238351254480278</v>
      </c>
      <c r="AD60" s="370">
        <v>7591</v>
      </c>
      <c r="AE60" s="371">
        <v>3995</v>
      </c>
      <c r="AF60" s="364">
        <v>281</v>
      </c>
      <c r="AG60" s="364">
        <v>154</v>
      </c>
      <c r="AH60" s="364">
        <v>3957</v>
      </c>
      <c r="AI60" s="364">
        <v>1657</v>
      </c>
      <c r="AJ60" s="364">
        <v>12</v>
      </c>
      <c r="AK60" s="364">
        <v>0</v>
      </c>
      <c r="AL60" s="364">
        <v>0</v>
      </c>
      <c r="AM60" s="364">
        <v>0</v>
      </c>
      <c r="AN60" s="364">
        <v>113</v>
      </c>
      <c r="AO60" s="364">
        <v>59</v>
      </c>
      <c r="AP60" s="364">
        <v>2371</v>
      </c>
      <c r="AQ60" s="364">
        <v>1606</v>
      </c>
      <c r="AR60" s="364">
        <v>1</v>
      </c>
      <c r="AS60" s="364">
        <v>0</v>
      </c>
      <c r="AT60" s="364">
        <v>6</v>
      </c>
      <c r="AU60" s="364">
        <v>3</v>
      </c>
      <c r="AV60" s="364">
        <v>850</v>
      </c>
      <c r="AW60" s="365">
        <v>516</v>
      </c>
      <c r="AX60" s="235">
        <f t="shared" si="50"/>
        <v>3.5164835164835164</v>
      </c>
      <c r="AY60" s="236">
        <f t="shared" si="51"/>
        <v>3.0592734225621414</v>
      </c>
      <c r="AZ60" s="237">
        <f t="shared" si="73"/>
        <v>77.064631956912038</v>
      </c>
      <c r="BA60" s="238">
        <f t="shared" si="74"/>
        <v>75.513799177921314</v>
      </c>
      <c r="BB60" s="370">
        <v>2730</v>
      </c>
      <c r="BC60" s="371">
        <v>2092</v>
      </c>
      <c r="BD60" s="364">
        <v>96</v>
      </c>
      <c r="BE60" s="364">
        <v>64</v>
      </c>
      <c r="BF60" s="364">
        <v>1717</v>
      </c>
      <c r="BG60" s="364">
        <v>1286</v>
      </c>
      <c r="BH60" s="364">
        <v>7</v>
      </c>
      <c r="BI60" s="364">
        <v>0</v>
      </c>
      <c r="BJ60" s="364">
        <v>0</v>
      </c>
      <c r="BK60" s="364">
        <v>0</v>
      </c>
      <c r="BL60" s="364">
        <v>14</v>
      </c>
      <c r="BM60" s="364">
        <v>11</v>
      </c>
      <c r="BN60" s="364">
        <v>364</v>
      </c>
      <c r="BO60" s="364">
        <v>296</v>
      </c>
      <c r="BP60" s="364">
        <v>1</v>
      </c>
      <c r="BQ60" s="364">
        <v>1</v>
      </c>
      <c r="BR60" s="364">
        <v>34</v>
      </c>
      <c r="BS60" s="364">
        <v>28</v>
      </c>
      <c r="BT60" s="364">
        <v>497</v>
      </c>
      <c r="BU60" s="365">
        <v>406</v>
      </c>
      <c r="BV60" s="235">
        <f t="shared" si="66"/>
        <v>7.7767347822947501</v>
      </c>
      <c r="BW60" s="236">
        <f t="shared" si="67"/>
        <v>6.9004102946661687</v>
      </c>
      <c r="BX60" s="237">
        <f t="shared" si="75"/>
        <v>84.496753246753244</v>
      </c>
      <c r="BY60" s="238">
        <f t="shared" si="76"/>
        <v>78.114478114478118</v>
      </c>
      <c r="BZ60" s="370">
        <v>13849</v>
      </c>
      <c r="CA60" s="371">
        <v>2681</v>
      </c>
      <c r="CB60" s="364">
        <v>1077</v>
      </c>
      <c r="CC60" s="364">
        <v>185</v>
      </c>
      <c r="CD60" s="364">
        <v>9369</v>
      </c>
      <c r="CE60" s="364">
        <v>1624</v>
      </c>
      <c r="CF60" s="364">
        <v>67</v>
      </c>
      <c r="CG60" s="364">
        <v>0</v>
      </c>
      <c r="CH60" s="364">
        <v>0</v>
      </c>
      <c r="CI60" s="364">
        <v>0</v>
      </c>
      <c r="CJ60" s="364">
        <v>128</v>
      </c>
      <c r="CK60" s="364">
        <v>31</v>
      </c>
      <c r="CL60" s="364">
        <v>1602</v>
      </c>
      <c r="CM60" s="364">
        <v>411</v>
      </c>
      <c r="CN60" s="364">
        <v>2</v>
      </c>
      <c r="CO60" s="372">
        <v>0</v>
      </c>
      <c r="CP60" s="364">
        <v>13</v>
      </c>
      <c r="CQ60" s="364">
        <v>6</v>
      </c>
      <c r="CR60" s="364">
        <v>1591</v>
      </c>
      <c r="CS60" s="365">
        <v>424</v>
      </c>
      <c r="CT60" s="235">
        <f t="shared" si="54"/>
        <v>8.3376421923474666</v>
      </c>
      <c r="CU60" s="236">
        <f t="shared" si="55"/>
        <v>7.3880801977478718</v>
      </c>
      <c r="CV60" s="237">
        <f t="shared" si="77"/>
        <v>77.856567284448033</v>
      </c>
      <c r="CW60" s="238">
        <f t="shared" si="78"/>
        <v>74.293405114401082</v>
      </c>
      <c r="CX60" s="373">
        <v>7736</v>
      </c>
      <c r="CY60" s="374">
        <v>3641</v>
      </c>
      <c r="CZ60" s="145">
        <v>645</v>
      </c>
      <c r="DA60" s="145">
        <v>269</v>
      </c>
      <c r="DB60" s="364">
        <v>4831</v>
      </c>
      <c r="DC60" s="364">
        <v>2208</v>
      </c>
      <c r="DD60" s="364">
        <v>52</v>
      </c>
      <c r="DE60" s="364">
        <v>0</v>
      </c>
      <c r="DF60" s="364">
        <v>0</v>
      </c>
      <c r="DG60" s="364">
        <v>0</v>
      </c>
      <c r="DH60" s="364">
        <v>112</v>
      </c>
      <c r="DI60" s="364">
        <v>69</v>
      </c>
      <c r="DJ60" s="364">
        <v>830</v>
      </c>
      <c r="DK60" s="364">
        <v>398</v>
      </c>
      <c r="DL60" s="364">
        <v>0</v>
      </c>
      <c r="DM60" s="372">
        <v>0</v>
      </c>
      <c r="DN60" s="372">
        <v>4</v>
      </c>
      <c r="DO60" s="372">
        <v>2</v>
      </c>
      <c r="DP60" s="364">
        <v>1262</v>
      </c>
      <c r="DQ60" s="365">
        <v>695</v>
      </c>
      <c r="DR60" s="235">
        <f t="shared" si="58"/>
        <v>3.4847655537310707</v>
      </c>
      <c r="DS60" s="236">
        <f t="shared" si="59"/>
        <v>3.8780245276764997</v>
      </c>
      <c r="DT60" s="237">
        <f t="shared" si="79"/>
        <v>89.898167006109972</v>
      </c>
      <c r="DU60" s="238">
        <f t="shared" si="80"/>
        <v>86.780542146305237</v>
      </c>
      <c r="DV60" s="370">
        <v>5481</v>
      </c>
      <c r="DW60" s="371">
        <v>3017</v>
      </c>
      <c r="DX60" s="364">
        <v>191</v>
      </c>
      <c r="DY60" s="364">
        <v>117</v>
      </c>
      <c r="DZ60" s="364">
        <v>4414</v>
      </c>
      <c r="EA60" s="364">
        <v>2337</v>
      </c>
      <c r="EB60" s="364">
        <v>13</v>
      </c>
      <c r="EC60" s="364">
        <v>0</v>
      </c>
      <c r="ED60" s="364">
        <v>0</v>
      </c>
      <c r="EE60" s="364">
        <v>0</v>
      </c>
      <c r="EF60" s="364">
        <v>39</v>
      </c>
      <c r="EG60" s="364">
        <v>24</v>
      </c>
      <c r="EH60" s="364">
        <v>364</v>
      </c>
      <c r="EI60" s="364">
        <v>205</v>
      </c>
      <c r="EJ60" s="364">
        <v>0</v>
      </c>
      <c r="EK60" s="364">
        <v>0</v>
      </c>
      <c r="EL60" s="364">
        <v>3</v>
      </c>
      <c r="EM60" s="364">
        <v>2</v>
      </c>
      <c r="EN60" s="364">
        <v>457</v>
      </c>
      <c r="EO60" s="365">
        <v>332</v>
      </c>
      <c r="EP60" s="235">
        <f t="shared" si="62"/>
        <v>4.1666666666666661</v>
      </c>
      <c r="EQ60" s="236">
        <f t="shared" si="63"/>
        <v>4.4425817267393128</v>
      </c>
      <c r="ER60" s="237">
        <f t="shared" si="81"/>
        <v>66.423623769595324</v>
      </c>
      <c r="ES60" s="238">
        <f t="shared" si="82"/>
        <v>61.409043112513139</v>
      </c>
      <c r="ET60" s="370">
        <v>3480</v>
      </c>
      <c r="EU60" s="371">
        <v>2386</v>
      </c>
      <c r="EV60" s="364">
        <v>145</v>
      </c>
      <c r="EW60" s="364">
        <v>106</v>
      </c>
      <c r="EX60" s="364">
        <v>1822</v>
      </c>
      <c r="EY60" s="364">
        <v>1168</v>
      </c>
      <c r="EZ60" s="364">
        <v>9</v>
      </c>
      <c r="FA60" s="364">
        <v>0</v>
      </c>
      <c r="FB60" s="364">
        <v>0</v>
      </c>
      <c r="FC60" s="364">
        <v>0</v>
      </c>
      <c r="FD60" s="364">
        <v>112</v>
      </c>
      <c r="FE60" s="364">
        <v>85</v>
      </c>
      <c r="FF60" s="364">
        <v>574</v>
      </c>
      <c r="FG60" s="364">
        <v>371</v>
      </c>
      <c r="FH60" s="364">
        <v>0</v>
      </c>
      <c r="FI60" s="372">
        <v>0</v>
      </c>
      <c r="FJ60" s="372">
        <v>9</v>
      </c>
      <c r="FK60" s="372">
        <v>7</v>
      </c>
      <c r="FL60" s="364">
        <v>809</v>
      </c>
      <c r="FM60" s="365">
        <v>649</v>
      </c>
    </row>
    <row r="61" spans="1:169" x14ac:dyDescent="0.3">
      <c r="A61" s="588">
        <v>2020</v>
      </c>
      <c r="B61" s="582">
        <f t="shared" ref="B61" si="91">H61/F61*100</f>
        <v>8.4469774068797054</v>
      </c>
      <c r="C61" s="577">
        <f t="shared" ref="C61" si="92">I61/G61*100</f>
        <v>7.6576576576576567</v>
      </c>
      <c r="D61" s="576">
        <f t="shared" ref="D61" si="93">J61/(F61-H61-L61-R61-T61-V61)*100</f>
        <v>63.133018230925053</v>
      </c>
      <c r="E61" s="589">
        <f t="shared" ref="E61" si="94">K61/(G61-I61-M61-S61-U61-W61)*100</f>
        <v>61.438223938223935</v>
      </c>
      <c r="F61" s="592">
        <v>4913</v>
      </c>
      <c r="G61" s="585">
        <v>3330</v>
      </c>
      <c r="H61" s="279">
        <v>415</v>
      </c>
      <c r="I61" s="279">
        <v>255</v>
      </c>
      <c r="J61" s="279">
        <v>1870</v>
      </c>
      <c r="K61" s="279">
        <v>1273</v>
      </c>
      <c r="L61" s="279">
        <v>19</v>
      </c>
      <c r="M61" s="279">
        <v>0</v>
      </c>
      <c r="N61" s="279">
        <v>0</v>
      </c>
      <c r="O61" s="279">
        <v>0</v>
      </c>
      <c r="P61" s="279">
        <v>79</v>
      </c>
      <c r="Q61" s="279">
        <v>64</v>
      </c>
      <c r="R61" s="279">
        <v>1086</v>
      </c>
      <c r="S61" s="279">
        <v>876</v>
      </c>
      <c r="T61" s="279">
        <v>3</v>
      </c>
      <c r="U61" s="279">
        <v>2</v>
      </c>
      <c r="V61" s="279">
        <v>428</v>
      </c>
      <c r="W61" s="279">
        <v>125</v>
      </c>
      <c r="X61" s="279">
        <v>1013</v>
      </c>
      <c r="Y61" s="280">
        <v>735</v>
      </c>
      <c r="Z61" s="582">
        <f t="shared" ref="Z61" si="95">AF61/AD61*100</f>
        <v>3.2526290046466131</v>
      </c>
      <c r="AA61" s="577">
        <f t="shared" ref="AA61" si="96">AG61/AE61*100</f>
        <v>3.155728332952207</v>
      </c>
      <c r="AB61" s="576">
        <f t="shared" ref="AB61" si="97">AH61/(AD61-AF61-AJ61-AP61-AR61-AT61)*100</f>
        <v>80.158730158730165</v>
      </c>
      <c r="AC61" s="583">
        <f t="shared" ref="AC61" si="98">AI61/(AE61-AG61-AK61-AQ61-AS61-AU61)*100</f>
        <v>73.569937369519835</v>
      </c>
      <c r="AD61" s="595">
        <v>8178</v>
      </c>
      <c r="AE61" s="585">
        <v>4373</v>
      </c>
      <c r="AF61" s="279">
        <v>266</v>
      </c>
      <c r="AG61" s="279">
        <v>138</v>
      </c>
      <c r="AH61" s="279">
        <v>4141</v>
      </c>
      <c r="AI61" s="279">
        <v>1762</v>
      </c>
      <c r="AJ61" s="279">
        <v>17</v>
      </c>
      <c r="AK61" s="279">
        <v>0</v>
      </c>
      <c r="AL61" s="279">
        <v>0</v>
      </c>
      <c r="AM61" s="279">
        <v>0</v>
      </c>
      <c r="AN61" s="279">
        <v>132</v>
      </c>
      <c r="AO61" s="279">
        <v>90</v>
      </c>
      <c r="AP61" s="279">
        <v>2717</v>
      </c>
      <c r="AQ61" s="279">
        <v>1834</v>
      </c>
      <c r="AR61" s="279">
        <v>5</v>
      </c>
      <c r="AS61" s="279">
        <v>2</v>
      </c>
      <c r="AT61" s="279">
        <v>7</v>
      </c>
      <c r="AU61" s="279">
        <v>4</v>
      </c>
      <c r="AV61" s="279">
        <v>893</v>
      </c>
      <c r="AW61" s="598">
        <v>543</v>
      </c>
      <c r="AX61" s="582">
        <f t="shared" ref="AX61" si="99">BD61/BB61*100</f>
        <v>3.1551596139569411</v>
      </c>
      <c r="AY61" s="577">
        <f t="shared" ref="AY61" si="100">BE61/BC61*100</f>
        <v>3.1761308950914344</v>
      </c>
      <c r="AZ61" s="576">
        <f t="shared" ref="AZ61" si="101">BF61/(BB61-BD61-BH61-BN61-BP61-BR61)*100</f>
        <v>80.392156862745097</v>
      </c>
      <c r="BA61" s="583">
        <f t="shared" ref="BA61" si="102">BG61/(BC61-BE61-BI61-BO61-BQ61-BS61)*100</f>
        <v>79.072532699167652</v>
      </c>
      <c r="BB61" s="595">
        <v>2694</v>
      </c>
      <c r="BC61" s="585">
        <v>2078</v>
      </c>
      <c r="BD61" s="279">
        <v>85</v>
      </c>
      <c r="BE61" s="279">
        <v>66</v>
      </c>
      <c r="BF61" s="279">
        <v>1763</v>
      </c>
      <c r="BG61" s="279">
        <v>1330</v>
      </c>
      <c r="BH61" s="279">
        <v>4</v>
      </c>
      <c r="BI61" s="279">
        <v>0</v>
      </c>
      <c r="BJ61" s="279">
        <v>0</v>
      </c>
      <c r="BK61" s="279">
        <v>0</v>
      </c>
      <c r="BL61" s="279">
        <v>9</v>
      </c>
      <c r="BM61" s="279">
        <v>8</v>
      </c>
      <c r="BN61" s="279">
        <v>382</v>
      </c>
      <c r="BO61" s="279">
        <v>306</v>
      </c>
      <c r="BP61" s="279">
        <v>1</v>
      </c>
      <c r="BQ61" s="279">
        <v>1</v>
      </c>
      <c r="BR61" s="279">
        <v>29</v>
      </c>
      <c r="BS61" s="279">
        <v>23</v>
      </c>
      <c r="BT61" s="279">
        <v>421</v>
      </c>
      <c r="BU61" s="598">
        <v>344</v>
      </c>
      <c r="BV61" s="582">
        <f t="shared" ref="BV61" si="103">CB61/BZ61*100</f>
        <v>8.5133781656889393</v>
      </c>
      <c r="BW61" s="577">
        <f t="shared" ref="BW61" si="104">CC61/CA61*100</f>
        <v>6.9708947179302916</v>
      </c>
      <c r="BX61" s="576">
        <f t="shared" ref="BX61" si="105">CD61/(BZ61-CB61-CF61-CL61-CN61-CP61)*100</f>
        <v>85.549556145328083</v>
      </c>
      <c r="BY61" s="583">
        <f t="shared" ref="BY61" si="106">CE61/(CA61-CC61-CG61-CM61-CO61-CQ61)*100</f>
        <v>79.713603818615752</v>
      </c>
      <c r="BZ61" s="595">
        <v>13978</v>
      </c>
      <c r="CA61" s="585">
        <v>2783</v>
      </c>
      <c r="CB61" s="279">
        <v>1190</v>
      </c>
      <c r="CC61" s="279">
        <v>194</v>
      </c>
      <c r="CD61" s="279">
        <v>9348</v>
      </c>
      <c r="CE61" s="279">
        <v>1670</v>
      </c>
      <c r="CF61" s="279">
        <v>42</v>
      </c>
      <c r="CG61" s="279">
        <v>0</v>
      </c>
      <c r="CH61" s="279">
        <v>0</v>
      </c>
      <c r="CI61" s="279">
        <v>0</v>
      </c>
      <c r="CJ61" s="279">
        <v>131</v>
      </c>
      <c r="CK61" s="279">
        <v>45</v>
      </c>
      <c r="CL61" s="279">
        <v>1807</v>
      </c>
      <c r="CM61" s="279">
        <v>490</v>
      </c>
      <c r="CN61" s="279">
        <v>5</v>
      </c>
      <c r="CO61" s="586">
        <v>1</v>
      </c>
      <c r="CP61" s="279">
        <v>7</v>
      </c>
      <c r="CQ61" s="279">
        <v>3</v>
      </c>
      <c r="CR61" s="279">
        <v>1448</v>
      </c>
      <c r="CS61" s="598">
        <v>380</v>
      </c>
      <c r="CT61" s="582">
        <f t="shared" ref="CT61" si="107">CZ61/CX61*100</f>
        <v>8.670807453416149</v>
      </c>
      <c r="CU61" s="577">
        <f t="shared" ref="CU61" si="108">DA61/CY61*100</f>
        <v>6.7950775815944358</v>
      </c>
      <c r="CV61" s="576">
        <f t="shared" ref="CV61" si="109">DB61/(CX61-CZ61-DD61-DJ61-DL61-DN61)*100</f>
        <v>79.438377535101395</v>
      </c>
      <c r="CW61" s="583">
        <f t="shared" ref="CW61" si="110">DC61/(CY61-DA61-DE61-DK61-DM61-DO61)*100</f>
        <v>75.435139573070614</v>
      </c>
      <c r="CX61" s="600">
        <v>8050</v>
      </c>
      <c r="CY61" s="587">
        <v>3738</v>
      </c>
      <c r="CZ61" s="548">
        <v>698</v>
      </c>
      <c r="DA61" s="548">
        <v>254</v>
      </c>
      <c r="DB61" s="279">
        <v>5092</v>
      </c>
      <c r="DC61" s="279">
        <v>2297</v>
      </c>
      <c r="DD61" s="279">
        <v>36</v>
      </c>
      <c r="DE61" s="279">
        <v>0</v>
      </c>
      <c r="DF61" s="279">
        <v>0</v>
      </c>
      <c r="DG61" s="279">
        <v>0</v>
      </c>
      <c r="DH61" s="279">
        <v>101</v>
      </c>
      <c r="DI61" s="279">
        <v>60</v>
      </c>
      <c r="DJ61" s="279">
        <v>897</v>
      </c>
      <c r="DK61" s="279">
        <v>436</v>
      </c>
      <c r="DL61" s="279">
        <v>3</v>
      </c>
      <c r="DM61" s="586">
        <v>1</v>
      </c>
      <c r="DN61" s="586">
        <v>6</v>
      </c>
      <c r="DO61" s="586">
        <v>2</v>
      </c>
      <c r="DP61" s="279">
        <v>1217</v>
      </c>
      <c r="DQ61" s="598">
        <v>688</v>
      </c>
      <c r="DR61" s="582">
        <f t="shared" ref="DR61" si="111">DX61/DV61*100</f>
        <v>3.7051039697542532</v>
      </c>
      <c r="DS61" s="577">
        <f t="shared" ref="DS61" si="112">DY61/DW61*100</f>
        <v>4.0013917884481565</v>
      </c>
      <c r="DT61" s="576">
        <f t="shared" ref="DT61" si="113">DZ61/(DV61-DX61-EB61-EH61-EJ61-EL61)*100</f>
        <v>89.561719246241793</v>
      </c>
      <c r="DU61" s="583">
        <f t="shared" ref="DU61" si="114">EA61/(DW61-DY61-EC61-EI61-EK61-EM61)*100</f>
        <v>86.354775828460035</v>
      </c>
      <c r="DV61" s="595">
        <v>5290</v>
      </c>
      <c r="DW61" s="585">
        <v>2874</v>
      </c>
      <c r="DX61" s="279">
        <v>196</v>
      </c>
      <c r="DY61" s="279">
        <v>115</v>
      </c>
      <c r="DZ61" s="279">
        <v>4230</v>
      </c>
      <c r="EA61" s="279">
        <v>2215</v>
      </c>
      <c r="EB61" s="279">
        <v>10</v>
      </c>
      <c r="EC61" s="279">
        <v>0</v>
      </c>
      <c r="ED61" s="279">
        <v>0</v>
      </c>
      <c r="EE61" s="279">
        <v>0</v>
      </c>
      <c r="EF61" s="279">
        <v>41</v>
      </c>
      <c r="EG61" s="279">
        <v>23</v>
      </c>
      <c r="EH61" s="279">
        <v>356</v>
      </c>
      <c r="EI61" s="279">
        <v>189</v>
      </c>
      <c r="EJ61" s="279">
        <v>3</v>
      </c>
      <c r="EK61" s="279">
        <v>3</v>
      </c>
      <c r="EL61" s="279">
        <v>2</v>
      </c>
      <c r="EM61" s="279">
        <v>2</v>
      </c>
      <c r="EN61" s="279">
        <v>452</v>
      </c>
      <c r="EO61" s="280">
        <v>327</v>
      </c>
      <c r="EP61" s="582">
        <f t="shared" ref="EP61" si="115">EV61/ET61*100</f>
        <v>3.8997933884297522</v>
      </c>
      <c r="EQ61" s="577">
        <f t="shared" ref="EQ61" si="116">EW61/EU61*100</f>
        <v>4.0505388331475292</v>
      </c>
      <c r="ER61" s="576">
        <f t="shared" ref="ER61" si="117">EX61/(ET61-EV61-EZ61-FF61-FH61-FJ61)*100</f>
        <v>63.720136518771334</v>
      </c>
      <c r="ES61" s="583">
        <f t="shared" ref="ES61" si="118">EY61/(EU61-EW61-FA61-FG61-FI61-FK61)*100</f>
        <v>59.168704156479215</v>
      </c>
      <c r="ET61" s="595">
        <v>3872</v>
      </c>
      <c r="EU61" s="585">
        <v>2691</v>
      </c>
      <c r="EV61" s="279">
        <v>151</v>
      </c>
      <c r="EW61" s="279">
        <v>109</v>
      </c>
      <c r="EX61" s="279">
        <v>1867</v>
      </c>
      <c r="EY61" s="279">
        <v>1210</v>
      </c>
      <c r="EZ61" s="279">
        <v>7</v>
      </c>
      <c r="FA61" s="279">
        <v>0</v>
      </c>
      <c r="FB61" s="279">
        <v>0</v>
      </c>
      <c r="FC61" s="279">
        <v>0</v>
      </c>
      <c r="FD61" s="279">
        <v>165</v>
      </c>
      <c r="FE61" s="279">
        <v>138</v>
      </c>
      <c r="FF61" s="279">
        <v>777</v>
      </c>
      <c r="FG61" s="279">
        <v>530</v>
      </c>
      <c r="FH61" s="279">
        <v>1</v>
      </c>
      <c r="FI61" s="586">
        <v>1</v>
      </c>
      <c r="FJ61" s="586">
        <v>6</v>
      </c>
      <c r="FK61" s="586">
        <v>6</v>
      </c>
      <c r="FL61" s="279">
        <v>898</v>
      </c>
      <c r="FM61" s="280">
        <v>697</v>
      </c>
    </row>
    <row r="62" spans="1:169" x14ac:dyDescent="0.3">
      <c r="A62" s="375">
        <v>2021</v>
      </c>
      <c r="B62" s="214">
        <f t="shared" ref="B62" si="119">H62/F62*100</f>
        <v>7.9058923272573116</v>
      </c>
      <c r="C62" s="215">
        <f t="shared" ref="C62" si="120">I62/G62*100</f>
        <v>6.87797147385103</v>
      </c>
      <c r="D62" s="216">
        <f t="shared" ref="D62" si="121">J62/(F62-H62-L62-R62-T62-V62)*100</f>
        <v>67.554135605253819</v>
      </c>
      <c r="E62" s="590">
        <f t="shared" ref="E62" si="122">K62/(G62-I62-M62-S62-U62-W62)*100</f>
        <v>66.530820173204276</v>
      </c>
      <c r="F62" s="366">
        <v>4718</v>
      </c>
      <c r="G62" s="28">
        <v>3155</v>
      </c>
      <c r="H62" s="30">
        <v>373</v>
      </c>
      <c r="I62" s="30">
        <v>217</v>
      </c>
      <c r="J62" s="30">
        <v>1903</v>
      </c>
      <c r="K62" s="30">
        <v>1306</v>
      </c>
      <c r="L62" s="30">
        <v>13</v>
      </c>
      <c r="M62" s="30">
        <v>0</v>
      </c>
      <c r="N62" s="30">
        <v>0</v>
      </c>
      <c r="O62" s="30">
        <v>0</v>
      </c>
      <c r="P62" s="30">
        <v>57</v>
      </c>
      <c r="Q62" s="30">
        <v>40</v>
      </c>
      <c r="R62" s="30">
        <v>1033</v>
      </c>
      <c r="S62" s="30">
        <v>834</v>
      </c>
      <c r="T62" s="30">
        <v>1</v>
      </c>
      <c r="U62" s="30">
        <v>1</v>
      </c>
      <c r="V62" s="30">
        <v>481</v>
      </c>
      <c r="W62" s="30">
        <v>140</v>
      </c>
      <c r="X62" s="30">
        <v>857</v>
      </c>
      <c r="Y62" s="40">
        <v>617</v>
      </c>
      <c r="Z62" s="214">
        <f t="shared" ref="Z62" si="123">AF62/AD62*100</f>
        <v>3.2253968253968255</v>
      </c>
      <c r="AA62" s="215">
        <f t="shared" ref="AA62" si="124">AG62/AE62*100</f>
        <v>3.3874709976798147</v>
      </c>
      <c r="AB62" s="216">
        <f t="shared" ref="AB62" si="125">AH62/(AD62-AF62-AJ62-AP62-AR62-AT62)*100</f>
        <v>81.506712081747139</v>
      </c>
      <c r="AC62" s="217">
        <f t="shared" ref="AC62" si="126">AI62/(AE62-AG62-AK62-AQ62-AS62-AU62)*100</f>
        <v>76.458067262664969</v>
      </c>
      <c r="AD62" s="596">
        <v>7875</v>
      </c>
      <c r="AE62" s="28">
        <v>4310</v>
      </c>
      <c r="AF62" s="30">
        <v>254</v>
      </c>
      <c r="AG62" s="30">
        <v>146</v>
      </c>
      <c r="AH62" s="30">
        <v>4068</v>
      </c>
      <c r="AI62" s="30">
        <v>1796</v>
      </c>
      <c r="AJ62" s="30">
        <v>17</v>
      </c>
      <c r="AK62" s="30">
        <v>0</v>
      </c>
      <c r="AL62" s="30">
        <v>0</v>
      </c>
      <c r="AM62" s="30">
        <v>0</v>
      </c>
      <c r="AN62" s="30">
        <v>109</v>
      </c>
      <c r="AO62" s="30">
        <v>71</v>
      </c>
      <c r="AP62" s="30">
        <v>2600</v>
      </c>
      <c r="AQ62" s="30">
        <v>1810</v>
      </c>
      <c r="AR62" s="30">
        <v>3</v>
      </c>
      <c r="AS62" s="30">
        <v>0</v>
      </c>
      <c r="AT62" s="30">
        <v>10</v>
      </c>
      <c r="AU62" s="30">
        <v>5</v>
      </c>
      <c r="AV62" s="30">
        <v>814</v>
      </c>
      <c r="AW62" s="311">
        <v>482</v>
      </c>
      <c r="AX62" s="214">
        <f t="shared" ref="AX62" si="127">BD62/BB62*100</f>
        <v>3.8619556285949055</v>
      </c>
      <c r="AY62" s="215">
        <f t="shared" ref="AY62" si="128">BE62/BC62*100</f>
        <v>3.5087719298245612</v>
      </c>
      <c r="AZ62" s="216">
        <f t="shared" ref="AZ62" si="129">BF62/(BB62-BD62-BH62-BN62-BP62-BR62)*100</f>
        <v>80.508474576271183</v>
      </c>
      <c r="BA62" s="217">
        <f t="shared" ref="BA62" si="130">BG62/(BC62-BE62-BI62-BO62-BQ62-BS62)*100</f>
        <v>80.095108695652172</v>
      </c>
      <c r="BB62" s="596">
        <v>2434</v>
      </c>
      <c r="BC62" s="28">
        <v>1881</v>
      </c>
      <c r="BD62" s="30">
        <v>94</v>
      </c>
      <c r="BE62" s="30">
        <v>66</v>
      </c>
      <c r="BF62" s="30">
        <v>1520</v>
      </c>
      <c r="BG62" s="30">
        <v>1179</v>
      </c>
      <c r="BH62" s="30">
        <v>4</v>
      </c>
      <c r="BI62" s="30">
        <v>0</v>
      </c>
      <c r="BJ62" s="30">
        <v>0</v>
      </c>
      <c r="BK62" s="30">
        <v>0</v>
      </c>
      <c r="BL62" s="30">
        <v>10</v>
      </c>
      <c r="BM62" s="30">
        <v>10</v>
      </c>
      <c r="BN62" s="30">
        <v>420</v>
      </c>
      <c r="BO62" s="30">
        <v>328</v>
      </c>
      <c r="BP62" s="30">
        <v>0</v>
      </c>
      <c r="BQ62" s="30">
        <v>0</v>
      </c>
      <c r="BR62" s="30">
        <v>28</v>
      </c>
      <c r="BS62" s="30">
        <v>15</v>
      </c>
      <c r="BT62" s="30">
        <v>358</v>
      </c>
      <c r="BU62" s="311">
        <v>283</v>
      </c>
      <c r="BV62" s="214">
        <f t="shared" ref="BV62" si="131">CB62/BZ62*100</f>
        <v>8.7162309764800128</v>
      </c>
      <c r="BW62" s="215">
        <f t="shared" ref="BW62" si="132">CC62/CA62*100</f>
        <v>8.3043780403057674</v>
      </c>
      <c r="BX62" s="216">
        <f t="shared" ref="BX62" si="133">CD62/(BZ62-CB62-CF62-CL62-CN62-CP62)*100</f>
        <v>88.436512362892728</v>
      </c>
      <c r="BY62" s="217">
        <f t="shared" ref="BY62" si="134">CE62/(CA62-CC62-CG62-CM62-CO62-CQ62)*100</f>
        <v>83.572420175844513</v>
      </c>
      <c r="BZ62" s="596">
        <v>13733</v>
      </c>
      <c r="CA62" s="28">
        <v>2878</v>
      </c>
      <c r="CB62" s="30">
        <v>1197</v>
      </c>
      <c r="CC62" s="30">
        <v>239</v>
      </c>
      <c r="CD62" s="30">
        <v>9514</v>
      </c>
      <c r="CE62" s="30">
        <v>1806</v>
      </c>
      <c r="CF62" s="30">
        <v>36</v>
      </c>
      <c r="CG62" s="30">
        <v>0</v>
      </c>
      <c r="CH62" s="30">
        <v>0</v>
      </c>
      <c r="CI62" s="30">
        <v>0</v>
      </c>
      <c r="CJ62" s="30">
        <v>101</v>
      </c>
      <c r="CK62" s="30">
        <v>36</v>
      </c>
      <c r="CL62" s="30">
        <v>1734</v>
      </c>
      <c r="CM62" s="30">
        <v>475</v>
      </c>
      <c r="CN62" s="30">
        <v>5</v>
      </c>
      <c r="CO62" s="368">
        <v>1</v>
      </c>
      <c r="CP62" s="30">
        <v>3</v>
      </c>
      <c r="CQ62" s="30">
        <v>2</v>
      </c>
      <c r="CR62" s="30">
        <v>1143</v>
      </c>
      <c r="CS62" s="311">
        <v>319</v>
      </c>
      <c r="CT62" s="214">
        <f t="shared" ref="CT62" si="135">CZ62/CX62*100</f>
        <v>8.7913470003773106</v>
      </c>
      <c r="CU62" s="215">
        <f t="shared" ref="CU62" si="136">DA62/CY62*100</f>
        <v>8.2482536270822138</v>
      </c>
      <c r="CV62" s="216">
        <f t="shared" ref="CV62" si="137">DB62/(CX62-CZ62-DD62-DJ62-DL62-DN62)*100</f>
        <v>80.81933762360697</v>
      </c>
      <c r="CW62" s="217">
        <f t="shared" ref="CW62" si="138">DC62/(CY62-DA62-DE62-DK62-DM62-DO62)*100</f>
        <v>78.25941980660221</v>
      </c>
      <c r="CX62" s="601">
        <v>7951</v>
      </c>
      <c r="CY62" s="24">
        <v>3722</v>
      </c>
      <c r="CZ62" s="29">
        <v>699</v>
      </c>
      <c r="DA62" s="29">
        <v>307</v>
      </c>
      <c r="DB62" s="30">
        <v>5149</v>
      </c>
      <c r="DC62" s="30">
        <v>2347</v>
      </c>
      <c r="DD62" s="30">
        <v>35</v>
      </c>
      <c r="DE62" s="30">
        <v>0</v>
      </c>
      <c r="DF62" s="30">
        <v>0</v>
      </c>
      <c r="DG62" s="30">
        <v>0</v>
      </c>
      <c r="DH62" s="30">
        <v>112</v>
      </c>
      <c r="DI62" s="30">
        <v>58</v>
      </c>
      <c r="DJ62" s="30">
        <v>842</v>
      </c>
      <c r="DK62" s="30">
        <v>415</v>
      </c>
      <c r="DL62" s="30">
        <v>1</v>
      </c>
      <c r="DM62" s="368">
        <v>0</v>
      </c>
      <c r="DN62" s="368">
        <v>3</v>
      </c>
      <c r="DO62" s="368">
        <v>1</v>
      </c>
      <c r="DP62" s="30">
        <v>1110</v>
      </c>
      <c r="DQ62" s="311">
        <v>594</v>
      </c>
      <c r="DR62" s="214">
        <f t="shared" ref="DR62" si="139">DX62/DV62*100</f>
        <v>3.8644688644688645</v>
      </c>
      <c r="DS62" s="215">
        <f t="shared" ref="DS62" si="140">DY62/DW62*100</f>
        <v>4.2768527587332681</v>
      </c>
      <c r="DT62" s="216">
        <f t="shared" ref="DT62" si="141">DZ62/(DV62-DX62-EB62-EH62-EJ62-EL62)*100</f>
        <v>90.06703229737964</v>
      </c>
      <c r="DU62" s="217">
        <f t="shared" ref="DU62" si="142">EA62/(DW62-DY62-EC62-EI62-EK62-EM62)*100</f>
        <v>87.282608695652172</v>
      </c>
      <c r="DV62" s="596">
        <v>5460</v>
      </c>
      <c r="DW62" s="28">
        <v>3063</v>
      </c>
      <c r="DX62" s="30">
        <v>211</v>
      </c>
      <c r="DY62" s="30">
        <v>131</v>
      </c>
      <c r="DZ62" s="30">
        <v>4434</v>
      </c>
      <c r="EA62" s="30">
        <v>2409</v>
      </c>
      <c r="EB62" s="30">
        <v>10</v>
      </c>
      <c r="EC62" s="30">
        <v>0</v>
      </c>
      <c r="ED62" s="30">
        <v>0</v>
      </c>
      <c r="EE62" s="30">
        <v>0</v>
      </c>
      <c r="EF62" s="30">
        <v>66</v>
      </c>
      <c r="EG62" s="30">
        <v>52</v>
      </c>
      <c r="EH62" s="30">
        <v>312</v>
      </c>
      <c r="EI62" s="30">
        <v>168</v>
      </c>
      <c r="EJ62" s="30">
        <v>1</v>
      </c>
      <c r="EK62" s="30">
        <v>1</v>
      </c>
      <c r="EL62" s="30">
        <v>3</v>
      </c>
      <c r="EM62" s="30">
        <v>3</v>
      </c>
      <c r="EN62" s="30">
        <v>423</v>
      </c>
      <c r="EO62" s="40">
        <v>299</v>
      </c>
      <c r="EP62" s="214">
        <f t="shared" ref="EP62" si="143">EV62/ET62*100</f>
        <v>3.2603025560772041</v>
      </c>
      <c r="EQ62" s="215">
        <f t="shared" ref="EQ62" si="144">EW62/EU62*100</f>
        <v>3.37035618536959</v>
      </c>
      <c r="ER62" s="216">
        <f t="shared" ref="ER62" si="145">EX62/(ET62-EV62-EZ62-FF62-FH62-FJ62)*100</f>
        <v>69.700332963374038</v>
      </c>
      <c r="ES62" s="217">
        <f t="shared" ref="ES62" si="146">EY62/(EU62-EW62-FA62-FG62-FI62-FK62)*100</f>
        <v>66.009340944473266</v>
      </c>
      <c r="ET62" s="596">
        <v>3834</v>
      </c>
      <c r="EU62" s="28">
        <v>2611</v>
      </c>
      <c r="EV62" s="30">
        <v>125</v>
      </c>
      <c r="EW62" s="30">
        <v>88</v>
      </c>
      <c r="EX62" s="30">
        <v>1884</v>
      </c>
      <c r="EY62" s="30">
        <v>1272</v>
      </c>
      <c r="EZ62" s="30">
        <v>13</v>
      </c>
      <c r="FA62" s="30">
        <v>0</v>
      </c>
      <c r="FB62" s="30">
        <v>0</v>
      </c>
      <c r="FC62" s="30">
        <v>0</v>
      </c>
      <c r="FD62" s="30">
        <v>125</v>
      </c>
      <c r="FE62" s="30">
        <v>104</v>
      </c>
      <c r="FF62" s="30">
        <v>981</v>
      </c>
      <c r="FG62" s="30">
        <v>588</v>
      </c>
      <c r="FH62" s="30">
        <v>0</v>
      </c>
      <c r="FI62" s="368">
        <v>0</v>
      </c>
      <c r="FJ62" s="368">
        <v>12</v>
      </c>
      <c r="FK62" s="368">
        <v>8</v>
      </c>
      <c r="FL62" s="30">
        <v>694</v>
      </c>
      <c r="FM62" s="40">
        <v>551</v>
      </c>
    </row>
    <row r="63" spans="1:169" x14ac:dyDescent="0.3">
      <c r="A63" s="375">
        <v>2022</v>
      </c>
      <c r="B63" s="214">
        <f t="shared" ref="B63:B64" si="147">H63/F63*100</f>
        <v>6.906717203621815</v>
      </c>
      <c r="C63" s="215">
        <f t="shared" ref="C63:C64" si="148">I63/G63*100</f>
        <v>6.6958698372966214</v>
      </c>
      <c r="D63" s="216">
        <f t="shared" ref="D63:D64" si="149">J63/(F63-H63-L63-R63-T63-V63)*100</f>
        <v>66.434591425430554</v>
      </c>
      <c r="E63" s="590">
        <f t="shared" ref="E63:E64" si="150">K63/(G63-I63-M63-S63-U63-W63)*100</f>
        <v>66.103484688489971</v>
      </c>
      <c r="F63" s="366">
        <v>4749</v>
      </c>
      <c r="G63" s="28">
        <v>3196</v>
      </c>
      <c r="H63" s="30">
        <v>328</v>
      </c>
      <c r="I63" s="30">
        <v>214</v>
      </c>
      <c r="J63" s="30">
        <v>1813</v>
      </c>
      <c r="K63" s="30">
        <v>1252</v>
      </c>
      <c r="L63" s="30">
        <v>10</v>
      </c>
      <c r="M63" s="30">
        <v>0</v>
      </c>
      <c r="N63" s="30">
        <v>0</v>
      </c>
      <c r="O63" s="30">
        <v>0</v>
      </c>
      <c r="P63" s="30">
        <v>82</v>
      </c>
      <c r="Q63" s="30">
        <v>57</v>
      </c>
      <c r="R63" s="30">
        <v>1221</v>
      </c>
      <c r="S63" s="30">
        <v>981</v>
      </c>
      <c r="T63" s="30">
        <v>1</v>
      </c>
      <c r="U63" s="30">
        <v>1</v>
      </c>
      <c r="V63" s="30">
        <v>460</v>
      </c>
      <c r="W63" s="30">
        <v>106</v>
      </c>
      <c r="X63" s="30">
        <v>834</v>
      </c>
      <c r="Y63" s="40">
        <v>585</v>
      </c>
      <c r="Z63" s="214">
        <f t="shared" ref="Z63:Z64" si="151">AF63/AD63*100</f>
        <v>3.1940156732367608</v>
      </c>
      <c r="AA63" s="215">
        <f t="shared" ref="AA63:AA64" si="152">AG63/AE63*100</f>
        <v>3.2390412437918377</v>
      </c>
      <c r="AB63" s="216">
        <f t="shared" ref="AB63:AB64" si="153">AH63/(AD63-AF63-AJ63-AP63-AR63-AT63)*100</f>
        <v>83.206421074295122</v>
      </c>
      <c r="AC63" s="217">
        <f t="shared" ref="AC63:AC64" si="154">AI63/(AE63-AG63-AK63-AQ63-AS63-AU63)*100</f>
        <v>78.339991122947183</v>
      </c>
      <c r="AD63" s="596">
        <v>8422</v>
      </c>
      <c r="AE63" s="28">
        <v>4631</v>
      </c>
      <c r="AF63" s="30">
        <v>269</v>
      </c>
      <c r="AG63" s="30">
        <v>150</v>
      </c>
      <c r="AH63" s="30">
        <v>4043</v>
      </c>
      <c r="AI63" s="30">
        <v>1765</v>
      </c>
      <c r="AJ63" s="30">
        <v>16</v>
      </c>
      <c r="AK63" s="30">
        <v>0</v>
      </c>
      <c r="AL63" s="30">
        <v>0</v>
      </c>
      <c r="AM63" s="30">
        <v>0</v>
      </c>
      <c r="AN63" s="30">
        <v>80</v>
      </c>
      <c r="AO63" s="30">
        <v>45</v>
      </c>
      <c r="AP63" s="30">
        <v>3266</v>
      </c>
      <c r="AQ63" s="30">
        <v>2223</v>
      </c>
      <c r="AR63" s="30">
        <v>2</v>
      </c>
      <c r="AS63" s="30">
        <v>0</v>
      </c>
      <c r="AT63" s="30">
        <v>10</v>
      </c>
      <c r="AU63" s="30">
        <v>5</v>
      </c>
      <c r="AV63" s="30">
        <v>736</v>
      </c>
      <c r="AW63" s="311">
        <v>443</v>
      </c>
      <c r="AX63" s="214">
        <f t="shared" ref="AX63:AX64" si="155">BD63/BB63*100</f>
        <v>3.0420940926777504</v>
      </c>
      <c r="AY63" s="215">
        <f t="shared" ref="AY63:AY64" si="156">BE63/BC63*100</f>
        <v>2.9197080291970803</v>
      </c>
      <c r="AZ63" s="216">
        <f t="shared" ref="AZ63:AZ64" si="157">BF63/(BB63-BD63-BH63-BN63-BP63-BR63)*100</f>
        <v>81.271562345983241</v>
      </c>
      <c r="BA63" s="217">
        <f t="shared" ref="BA63:BA64" si="158">BG63/(BC63-BE63-BI63-BO63-BQ63-BS63)*100</f>
        <v>80.492424242424249</v>
      </c>
      <c r="BB63" s="596">
        <v>2827</v>
      </c>
      <c r="BC63" s="28">
        <v>2192</v>
      </c>
      <c r="BD63" s="30">
        <v>86</v>
      </c>
      <c r="BE63" s="30">
        <v>64</v>
      </c>
      <c r="BF63" s="30">
        <v>1649</v>
      </c>
      <c r="BG63" s="30">
        <v>1275</v>
      </c>
      <c r="BH63" s="30">
        <v>6</v>
      </c>
      <c r="BI63" s="30">
        <v>0</v>
      </c>
      <c r="BJ63" s="30">
        <v>0</v>
      </c>
      <c r="BK63" s="30">
        <v>0</v>
      </c>
      <c r="BL63" s="30">
        <v>41</v>
      </c>
      <c r="BM63" s="30">
        <v>32</v>
      </c>
      <c r="BN63" s="30">
        <v>684</v>
      </c>
      <c r="BO63" s="30">
        <v>527</v>
      </c>
      <c r="BP63" s="30">
        <v>0</v>
      </c>
      <c r="BQ63" s="30">
        <v>0</v>
      </c>
      <c r="BR63" s="30">
        <v>22</v>
      </c>
      <c r="BS63" s="30">
        <v>17</v>
      </c>
      <c r="BT63" s="30">
        <v>339</v>
      </c>
      <c r="BU63" s="311">
        <v>277</v>
      </c>
      <c r="BV63" s="214">
        <f t="shared" ref="BV63:BV64" si="159">CB63/BZ63*100</f>
        <v>8.2380022321428577</v>
      </c>
      <c r="BW63" s="215">
        <f t="shared" ref="BW63:BW64" si="160">CC63/CA63*100</f>
        <v>7.4143889412503921</v>
      </c>
      <c r="BX63" s="216">
        <f t="shared" ref="BX63:BX64" si="161">CD63/(BZ63-CB63-CF63-CL63-CN63-CP63)*100</f>
        <v>88.139329805996468</v>
      </c>
      <c r="BY63" s="217">
        <f t="shared" ref="BY63:BY64" si="162">CE63/(CA63-CC63-CG63-CM63-CO63-CQ63)*100</f>
        <v>83.593109105824453</v>
      </c>
      <c r="BZ63" s="596">
        <v>14336</v>
      </c>
      <c r="CA63" s="28">
        <v>3183</v>
      </c>
      <c r="CB63" s="30">
        <v>1181</v>
      </c>
      <c r="CC63" s="30">
        <v>236</v>
      </c>
      <c r="CD63" s="30">
        <v>9995</v>
      </c>
      <c r="CE63" s="30">
        <v>2038</v>
      </c>
      <c r="CF63" s="30">
        <v>37</v>
      </c>
      <c r="CG63" s="30">
        <v>0</v>
      </c>
      <c r="CH63" s="30">
        <v>0</v>
      </c>
      <c r="CI63" s="30">
        <v>0</v>
      </c>
      <c r="CJ63" s="30">
        <v>133</v>
      </c>
      <c r="CK63" s="30">
        <v>46</v>
      </c>
      <c r="CL63" s="30">
        <v>1767</v>
      </c>
      <c r="CM63" s="30">
        <v>503</v>
      </c>
      <c r="CN63" s="30">
        <v>4</v>
      </c>
      <c r="CO63" s="368">
        <v>0</v>
      </c>
      <c r="CP63" s="30">
        <v>7</v>
      </c>
      <c r="CQ63" s="30">
        <v>6</v>
      </c>
      <c r="CR63" s="30">
        <v>1212</v>
      </c>
      <c r="CS63" s="311">
        <v>354</v>
      </c>
      <c r="CT63" s="214">
        <f t="shared" ref="CT63:CT64" si="163">CZ63/CX63*100</f>
        <v>8.7914749333979181</v>
      </c>
      <c r="CU63" s="215">
        <f t="shared" ref="CU63:CU64" si="164">DA63/CY63*100</f>
        <v>7.6558603491271819</v>
      </c>
      <c r="CV63" s="216">
        <f t="shared" ref="CV63:CV64" si="165">DB63/(CX63-CZ63-DD63-DJ63-DL63-DN63)*100</f>
        <v>81.786313062033216</v>
      </c>
      <c r="CW63" s="217">
        <f t="shared" ref="CW63:CW64" si="166">DC63/(CY63-DA63-DE63-DK63-DM63-DO63)*100</f>
        <v>79.018136335209505</v>
      </c>
      <c r="CX63" s="601">
        <v>8258</v>
      </c>
      <c r="CY63" s="24">
        <v>4010</v>
      </c>
      <c r="CZ63" s="29">
        <v>726</v>
      </c>
      <c r="DA63" s="29">
        <v>307</v>
      </c>
      <c r="DB63" s="30">
        <v>5366</v>
      </c>
      <c r="DC63" s="30">
        <v>2527</v>
      </c>
      <c r="DD63" s="30">
        <v>37</v>
      </c>
      <c r="DE63" s="30">
        <v>0</v>
      </c>
      <c r="DF63" s="30">
        <v>0</v>
      </c>
      <c r="DG63" s="30">
        <v>0</v>
      </c>
      <c r="DH63" s="30">
        <v>85</v>
      </c>
      <c r="DI63" s="30">
        <v>48</v>
      </c>
      <c r="DJ63" s="30">
        <v>925</v>
      </c>
      <c r="DK63" s="30">
        <v>500</v>
      </c>
      <c r="DL63" s="30">
        <v>2</v>
      </c>
      <c r="DM63" s="368">
        <v>1</v>
      </c>
      <c r="DN63" s="368">
        <v>7</v>
      </c>
      <c r="DO63" s="368">
        <v>4</v>
      </c>
      <c r="DP63" s="30">
        <v>1110</v>
      </c>
      <c r="DQ63" s="311">
        <v>623</v>
      </c>
      <c r="DR63" s="214">
        <f t="shared" ref="DR63:DR64" si="167">DX63/DV63*100</f>
        <v>3.6930799569738255</v>
      </c>
      <c r="DS63" s="215">
        <f t="shared" ref="DS63:DS64" si="168">DY63/DW63*100</f>
        <v>4.2414860681114552</v>
      </c>
      <c r="DT63" s="216">
        <f t="shared" ref="DT63:DT64" si="169">DZ63/(DV63-DX63-EB63-EH63-EJ63-EL63)*100</f>
        <v>89.981967541574832</v>
      </c>
      <c r="DU63" s="217">
        <f t="shared" ref="DU63:DU64" si="170">EA63/(DW63-DY63-EC63-EI63-EK63-EM63)*100</f>
        <v>88.178025034770513</v>
      </c>
      <c r="DV63" s="596">
        <v>5578</v>
      </c>
      <c r="DW63" s="28">
        <v>3230</v>
      </c>
      <c r="DX63" s="30">
        <v>206</v>
      </c>
      <c r="DY63" s="30">
        <v>137</v>
      </c>
      <c r="DZ63" s="30">
        <v>4491</v>
      </c>
      <c r="EA63" s="30">
        <v>2536</v>
      </c>
      <c r="EB63" s="30">
        <v>5</v>
      </c>
      <c r="EC63" s="30">
        <v>0</v>
      </c>
      <c r="ED63" s="30">
        <v>0</v>
      </c>
      <c r="EE63" s="30">
        <v>0</v>
      </c>
      <c r="EF63" s="30">
        <v>44</v>
      </c>
      <c r="EG63" s="30">
        <v>32</v>
      </c>
      <c r="EH63" s="30">
        <v>375</v>
      </c>
      <c r="EI63" s="30">
        <v>216</v>
      </c>
      <c r="EJ63" s="30">
        <v>1</v>
      </c>
      <c r="EK63" s="30">
        <v>1</v>
      </c>
      <c r="EL63" s="30">
        <v>0</v>
      </c>
      <c r="EM63" s="30">
        <v>0</v>
      </c>
      <c r="EN63" s="30">
        <v>456</v>
      </c>
      <c r="EO63" s="40">
        <v>308</v>
      </c>
      <c r="EP63" s="214">
        <f t="shared" ref="EP63:EP64" si="171">EV63/ET63*100</f>
        <v>3.7277850021673173</v>
      </c>
      <c r="EQ63" s="215">
        <f t="shared" ref="EQ63:EQ64" si="172">EW63/EU63*100</f>
        <v>3.8148027388327357</v>
      </c>
      <c r="ER63" s="216">
        <f t="shared" ref="ER63:ER64" si="173">EX63/(ET63-EV63-EZ63-FF63-FH63-FJ63)*100</f>
        <v>71.088904203997245</v>
      </c>
      <c r="ES63" s="217">
        <f t="shared" ref="ES63:ES64" si="174">EY63/(EU63-EW63-FA63-FG63-FI63-FK63)*100</f>
        <v>67.625548512920531</v>
      </c>
      <c r="ET63" s="596">
        <v>4614</v>
      </c>
      <c r="EU63" s="28">
        <v>3067</v>
      </c>
      <c r="EV63" s="30">
        <v>172</v>
      </c>
      <c r="EW63" s="30">
        <v>117</v>
      </c>
      <c r="EX63" s="30">
        <v>2063</v>
      </c>
      <c r="EY63" s="30">
        <v>1387</v>
      </c>
      <c r="EZ63" s="30">
        <v>14</v>
      </c>
      <c r="FA63" s="30">
        <v>0</v>
      </c>
      <c r="FB63" s="30">
        <v>0</v>
      </c>
      <c r="FC63" s="30">
        <v>0</v>
      </c>
      <c r="FD63" s="30">
        <v>137</v>
      </c>
      <c r="FE63" s="30">
        <v>104</v>
      </c>
      <c r="FF63" s="30">
        <v>1519</v>
      </c>
      <c r="FG63" s="30">
        <v>895</v>
      </c>
      <c r="FH63" s="30">
        <v>0</v>
      </c>
      <c r="FI63" s="368">
        <v>0</v>
      </c>
      <c r="FJ63" s="368">
        <v>7</v>
      </c>
      <c r="FK63" s="368">
        <v>4</v>
      </c>
      <c r="FL63" s="30">
        <v>702</v>
      </c>
      <c r="FM63" s="40">
        <v>560</v>
      </c>
    </row>
    <row r="64" spans="1:169" ht="14.25" thickBot="1" x14ac:dyDescent="0.35">
      <c r="A64" s="449">
        <v>2023</v>
      </c>
      <c r="B64" s="444">
        <f t="shared" si="147"/>
        <v>8.3369144821658789</v>
      </c>
      <c r="C64" s="445">
        <f t="shared" si="148"/>
        <v>7.3225087551735113</v>
      </c>
      <c r="D64" s="446">
        <f t="shared" si="149"/>
        <v>66.7987321711569</v>
      </c>
      <c r="E64" s="591">
        <f t="shared" si="150"/>
        <v>64.508801817149347</v>
      </c>
      <c r="F64" s="450">
        <v>4654</v>
      </c>
      <c r="G64" s="451">
        <v>3141</v>
      </c>
      <c r="H64" s="413">
        <v>388</v>
      </c>
      <c r="I64" s="413">
        <v>230</v>
      </c>
      <c r="J64" s="413">
        <v>1686</v>
      </c>
      <c r="K64" s="413">
        <v>1136</v>
      </c>
      <c r="L64" s="413">
        <v>9</v>
      </c>
      <c r="M64" s="413">
        <v>0</v>
      </c>
      <c r="N64" s="413">
        <v>0</v>
      </c>
      <c r="O64" s="413">
        <v>0</v>
      </c>
      <c r="P64" s="413">
        <v>66</v>
      </c>
      <c r="Q64" s="413">
        <v>53</v>
      </c>
      <c r="R64" s="413">
        <v>1292</v>
      </c>
      <c r="S64" s="413">
        <v>1008</v>
      </c>
      <c r="T64" s="413">
        <v>3</v>
      </c>
      <c r="U64" s="413">
        <v>3</v>
      </c>
      <c r="V64" s="413">
        <v>438</v>
      </c>
      <c r="W64" s="413">
        <v>139</v>
      </c>
      <c r="X64" s="413">
        <v>772</v>
      </c>
      <c r="Y64" s="414">
        <v>572</v>
      </c>
      <c r="Z64" s="444">
        <f t="shared" si="151"/>
        <v>3.5087719298245612</v>
      </c>
      <c r="AA64" s="445">
        <f t="shared" si="152"/>
        <v>3.9179861956963054</v>
      </c>
      <c r="AB64" s="446">
        <f t="shared" si="153"/>
        <v>82.79830405814657</v>
      </c>
      <c r="AC64" s="447">
        <f t="shared" si="154"/>
        <v>78.244435111297776</v>
      </c>
      <c r="AD64" s="597">
        <v>8835</v>
      </c>
      <c r="AE64" s="451">
        <v>4926</v>
      </c>
      <c r="AF64" s="413">
        <v>310</v>
      </c>
      <c r="AG64" s="413">
        <v>193</v>
      </c>
      <c r="AH64" s="413">
        <v>4101</v>
      </c>
      <c r="AI64" s="413">
        <v>1863</v>
      </c>
      <c r="AJ64" s="413">
        <v>8</v>
      </c>
      <c r="AK64" s="413">
        <v>0</v>
      </c>
      <c r="AL64" s="413">
        <v>0</v>
      </c>
      <c r="AM64" s="413">
        <v>0</v>
      </c>
      <c r="AN64" s="413">
        <v>100</v>
      </c>
      <c r="AO64" s="413">
        <v>52</v>
      </c>
      <c r="AP64" s="413">
        <v>3552</v>
      </c>
      <c r="AQ64" s="413">
        <v>2346</v>
      </c>
      <c r="AR64" s="413">
        <v>2</v>
      </c>
      <c r="AS64" s="413">
        <v>2</v>
      </c>
      <c r="AT64" s="413">
        <v>10</v>
      </c>
      <c r="AU64" s="413">
        <v>4</v>
      </c>
      <c r="AV64" s="413">
        <v>752</v>
      </c>
      <c r="AW64" s="599">
        <v>466</v>
      </c>
      <c r="AX64" s="444">
        <f t="shared" si="155"/>
        <v>3.0797101449275366</v>
      </c>
      <c r="AY64" s="445">
        <f t="shared" si="156"/>
        <v>3.0131826741996233</v>
      </c>
      <c r="AZ64" s="446">
        <f t="shared" si="157"/>
        <v>81.349999999999994</v>
      </c>
      <c r="BA64" s="447">
        <f t="shared" si="158"/>
        <v>80.522875816993462</v>
      </c>
      <c r="BB64" s="597">
        <v>2760</v>
      </c>
      <c r="BC64" s="451">
        <v>2124</v>
      </c>
      <c r="BD64" s="413">
        <v>85</v>
      </c>
      <c r="BE64" s="413">
        <v>64</v>
      </c>
      <c r="BF64" s="413">
        <v>1627</v>
      </c>
      <c r="BG64" s="413">
        <v>1232</v>
      </c>
      <c r="BH64" s="413">
        <v>4</v>
      </c>
      <c r="BI64" s="413">
        <v>0</v>
      </c>
      <c r="BJ64" s="413">
        <v>0</v>
      </c>
      <c r="BK64" s="413">
        <v>0</v>
      </c>
      <c r="BL64" s="413">
        <v>36</v>
      </c>
      <c r="BM64" s="413">
        <v>31</v>
      </c>
      <c r="BN64" s="413">
        <v>649</v>
      </c>
      <c r="BO64" s="413">
        <v>516</v>
      </c>
      <c r="BP64" s="413">
        <v>0</v>
      </c>
      <c r="BQ64" s="413">
        <v>0</v>
      </c>
      <c r="BR64" s="413">
        <v>22</v>
      </c>
      <c r="BS64" s="413">
        <v>14</v>
      </c>
      <c r="BT64" s="413">
        <v>337</v>
      </c>
      <c r="BU64" s="599">
        <v>267</v>
      </c>
      <c r="BV64" s="444">
        <f t="shared" si="159"/>
        <v>9.455212152959664</v>
      </c>
      <c r="BW64" s="445">
        <f t="shared" si="160"/>
        <v>9.4043887147335425</v>
      </c>
      <c r="BX64" s="446">
        <f t="shared" si="161"/>
        <v>86.335610731544747</v>
      </c>
      <c r="BY64" s="447">
        <f t="shared" si="162"/>
        <v>81.385869565217391</v>
      </c>
      <c r="BZ64" s="597">
        <v>15272</v>
      </c>
      <c r="CA64" s="451">
        <v>3828</v>
      </c>
      <c r="CB64" s="413">
        <v>1444</v>
      </c>
      <c r="CC64" s="413">
        <v>360</v>
      </c>
      <c r="CD64" s="413">
        <v>10362</v>
      </c>
      <c r="CE64" s="413">
        <v>2396</v>
      </c>
      <c r="CF64" s="413">
        <v>44</v>
      </c>
      <c r="CG64" s="413">
        <v>0</v>
      </c>
      <c r="CH64" s="413">
        <v>0</v>
      </c>
      <c r="CI64" s="413">
        <v>0</v>
      </c>
      <c r="CJ64" s="413">
        <v>154</v>
      </c>
      <c r="CK64" s="413">
        <v>47</v>
      </c>
      <c r="CL64" s="413">
        <v>1774</v>
      </c>
      <c r="CM64" s="413">
        <v>521</v>
      </c>
      <c r="CN64" s="413">
        <v>1</v>
      </c>
      <c r="CO64" s="452">
        <v>0</v>
      </c>
      <c r="CP64" s="413">
        <v>7</v>
      </c>
      <c r="CQ64" s="413">
        <v>3</v>
      </c>
      <c r="CR64" s="413">
        <v>1486</v>
      </c>
      <c r="CS64" s="599">
        <v>501</v>
      </c>
      <c r="CT64" s="444">
        <f t="shared" si="163"/>
        <v>9.0525554484088726</v>
      </c>
      <c r="CU64" s="445">
        <f t="shared" si="164"/>
        <v>8.058968058968059</v>
      </c>
      <c r="CV64" s="446">
        <f t="shared" si="165"/>
        <v>78.598285456459621</v>
      </c>
      <c r="CW64" s="447">
        <f t="shared" si="166"/>
        <v>77.083333333333343</v>
      </c>
      <c r="CX64" s="602">
        <v>8296</v>
      </c>
      <c r="CY64" s="453">
        <v>4070</v>
      </c>
      <c r="CZ64" s="454">
        <v>751</v>
      </c>
      <c r="DA64" s="454">
        <v>328</v>
      </c>
      <c r="DB64" s="413">
        <v>5226</v>
      </c>
      <c r="DC64" s="413">
        <v>2516</v>
      </c>
      <c r="DD64" s="413">
        <v>33</v>
      </c>
      <c r="DE64" s="413">
        <v>0</v>
      </c>
      <c r="DF64" s="413">
        <v>0</v>
      </c>
      <c r="DG64" s="413">
        <v>0</v>
      </c>
      <c r="DH64" s="413">
        <v>165</v>
      </c>
      <c r="DI64" s="413">
        <v>92</v>
      </c>
      <c r="DJ64" s="413">
        <v>853</v>
      </c>
      <c r="DK64" s="413">
        <v>471</v>
      </c>
      <c r="DL64" s="413">
        <v>2</v>
      </c>
      <c r="DM64" s="452">
        <v>2</v>
      </c>
      <c r="DN64" s="452">
        <v>8</v>
      </c>
      <c r="DO64" s="452">
        <v>5</v>
      </c>
      <c r="DP64" s="413">
        <v>1258</v>
      </c>
      <c r="DQ64" s="599">
        <v>656</v>
      </c>
      <c r="DR64" s="444">
        <f t="shared" si="167"/>
        <v>4.1941816883812244</v>
      </c>
      <c r="DS64" s="445">
        <f t="shared" si="168"/>
        <v>4.1891083183722326</v>
      </c>
      <c r="DT64" s="446">
        <f t="shared" si="169"/>
        <v>89.186447555285042</v>
      </c>
      <c r="DU64" s="447">
        <f t="shared" si="170"/>
        <v>87.403166049174814</v>
      </c>
      <c r="DV64" s="597">
        <v>5603</v>
      </c>
      <c r="DW64" s="451">
        <v>3342</v>
      </c>
      <c r="DX64" s="413">
        <v>235</v>
      </c>
      <c r="DY64" s="413">
        <v>140</v>
      </c>
      <c r="DZ64" s="413">
        <v>4396</v>
      </c>
      <c r="EA64" s="413">
        <v>2595</v>
      </c>
      <c r="EB64" s="413">
        <v>7</v>
      </c>
      <c r="EC64" s="413">
        <v>0</v>
      </c>
      <c r="ED64" s="413">
        <v>0</v>
      </c>
      <c r="EE64" s="413">
        <v>0</v>
      </c>
      <c r="EF64" s="413">
        <v>64</v>
      </c>
      <c r="EG64" s="413">
        <v>43</v>
      </c>
      <c r="EH64" s="413">
        <v>426</v>
      </c>
      <c r="EI64" s="413">
        <v>230</v>
      </c>
      <c r="EJ64" s="413">
        <v>0</v>
      </c>
      <c r="EK64" s="413">
        <v>0</v>
      </c>
      <c r="EL64" s="413">
        <v>6</v>
      </c>
      <c r="EM64" s="413">
        <v>3</v>
      </c>
      <c r="EN64" s="413">
        <v>469</v>
      </c>
      <c r="EO64" s="414">
        <v>331</v>
      </c>
      <c r="EP64" s="444">
        <f t="shared" si="171"/>
        <v>3.6892003297609235</v>
      </c>
      <c r="EQ64" s="445">
        <f t="shared" si="172"/>
        <v>3.8163201985727584</v>
      </c>
      <c r="ER64" s="446">
        <f t="shared" si="173"/>
        <v>70.031326139923422</v>
      </c>
      <c r="ES64" s="447">
        <f t="shared" si="174"/>
        <v>65.766208251473472</v>
      </c>
      <c r="ET64" s="597">
        <v>4852</v>
      </c>
      <c r="EU64" s="451">
        <v>3223</v>
      </c>
      <c r="EV64" s="413">
        <v>179</v>
      </c>
      <c r="EW64" s="413">
        <v>123</v>
      </c>
      <c r="EX64" s="413">
        <v>2012</v>
      </c>
      <c r="EY64" s="413">
        <v>1339</v>
      </c>
      <c r="EZ64" s="413">
        <v>8</v>
      </c>
      <c r="FA64" s="413">
        <v>0</v>
      </c>
      <c r="FB64" s="413">
        <v>0</v>
      </c>
      <c r="FC64" s="413">
        <v>0</v>
      </c>
      <c r="FD64" s="413">
        <v>82</v>
      </c>
      <c r="FE64" s="413">
        <v>64</v>
      </c>
      <c r="FF64" s="413">
        <v>1791</v>
      </c>
      <c r="FG64" s="413">
        <v>1063</v>
      </c>
      <c r="FH64" s="413">
        <v>0</v>
      </c>
      <c r="FI64" s="452">
        <v>0</v>
      </c>
      <c r="FJ64" s="452">
        <v>1</v>
      </c>
      <c r="FK64" s="452">
        <v>1</v>
      </c>
      <c r="FL64" s="413">
        <v>779</v>
      </c>
      <c r="FM64" s="414">
        <v>633</v>
      </c>
    </row>
    <row r="65" spans="1:367" x14ac:dyDescent="0.3">
      <c r="A65" s="593"/>
      <c r="B65" s="574"/>
      <c r="C65" s="574"/>
      <c r="D65" s="574"/>
      <c r="E65" s="574"/>
      <c r="F65" s="584"/>
      <c r="G65" s="584"/>
      <c r="H65" s="584"/>
      <c r="I65" s="584"/>
      <c r="J65" s="584"/>
      <c r="K65" s="584"/>
      <c r="L65" s="584"/>
      <c r="M65" s="584"/>
      <c r="N65" s="584"/>
      <c r="O65" s="584"/>
      <c r="P65" s="584"/>
      <c r="Q65" s="584"/>
      <c r="R65" s="584"/>
      <c r="S65" s="584"/>
      <c r="T65" s="584"/>
      <c r="U65" s="584"/>
      <c r="V65" s="584"/>
      <c r="W65" s="584"/>
      <c r="X65" s="584"/>
      <c r="Y65" s="584"/>
      <c r="Z65" s="574"/>
      <c r="AA65" s="574"/>
      <c r="AB65" s="574"/>
      <c r="AC65" s="574"/>
      <c r="AD65" s="584"/>
      <c r="AE65" s="584"/>
      <c r="AF65" s="584"/>
      <c r="AG65" s="584"/>
      <c r="AH65" s="584"/>
      <c r="AI65" s="584"/>
      <c r="AJ65" s="584"/>
      <c r="AK65" s="584"/>
      <c r="AL65" s="584"/>
      <c r="AM65" s="584"/>
      <c r="AN65" s="584"/>
      <c r="AO65" s="584"/>
      <c r="AP65" s="584"/>
      <c r="AQ65" s="584"/>
      <c r="AR65" s="584"/>
      <c r="AS65" s="584"/>
      <c r="AT65" s="584"/>
      <c r="AU65" s="584"/>
      <c r="AV65" s="584"/>
      <c r="AW65" s="584"/>
      <c r="AX65" s="574"/>
      <c r="AY65" s="574"/>
      <c r="AZ65" s="574"/>
      <c r="BA65" s="574"/>
      <c r="BB65" s="584"/>
      <c r="BC65" s="584"/>
      <c r="BD65" s="584"/>
      <c r="BE65" s="584"/>
      <c r="BF65" s="584"/>
      <c r="BG65" s="584"/>
      <c r="BH65" s="584"/>
      <c r="BI65" s="584"/>
      <c r="BJ65" s="584"/>
      <c r="BK65" s="584"/>
      <c r="BL65" s="584"/>
      <c r="BM65" s="584"/>
      <c r="BN65" s="584"/>
      <c r="BO65" s="584"/>
      <c r="BP65" s="584"/>
      <c r="BQ65" s="584"/>
      <c r="BR65" s="584"/>
      <c r="BS65" s="584"/>
      <c r="BT65" s="584"/>
      <c r="BU65" s="584"/>
      <c r="BV65" s="574"/>
      <c r="BW65" s="574"/>
      <c r="BX65" s="574"/>
      <c r="BY65" s="574"/>
      <c r="BZ65" s="584"/>
      <c r="CA65" s="584"/>
      <c r="CB65" s="584"/>
      <c r="CC65" s="584"/>
      <c r="CD65" s="584"/>
      <c r="CE65" s="584"/>
      <c r="CF65" s="584"/>
      <c r="CG65" s="584"/>
      <c r="CH65" s="584"/>
      <c r="CI65" s="584"/>
      <c r="CJ65" s="584"/>
      <c r="CK65" s="584"/>
      <c r="CL65" s="584"/>
      <c r="CM65" s="584"/>
      <c r="CN65" s="584"/>
      <c r="CO65" s="594"/>
      <c r="CP65" s="584"/>
      <c r="CQ65" s="584"/>
      <c r="CR65" s="584"/>
      <c r="CS65" s="584"/>
      <c r="CT65" s="574"/>
      <c r="CU65" s="574"/>
      <c r="CV65" s="574"/>
      <c r="CW65" s="574"/>
      <c r="CX65" s="542"/>
      <c r="CY65" s="542"/>
      <c r="CZ65" s="542"/>
      <c r="DA65" s="542"/>
      <c r="DB65" s="584"/>
      <c r="DC65" s="584"/>
      <c r="DD65" s="584"/>
      <c r="DE65" s="584"/>
      <c r="DF65" s="584"/>
      <c r="DG65" s="584"/>
      <c r="DH65" s="584"/>
      <c r="DI65" s="584"/>
      <c r="DJ65" s="584"/>
      <c r="DK65" s="584"/>
      <c r="DL65" s="584"/>
      <c r="DM65" s="594"/>
      <c r="DN65" s="594"/>
      <c r="DO65" s="594"/>
      <c r="DP65" s="584"/>
      <c r="DQ65" s="584"/>
      <c r="DR65" s="574"/>
      <c r="DS65" s="574"/>
      <c r="DT65" s="574"/>
      <c r="DU65" s="574"/>
      <c r="DV65" s="584"/>
      <c r="DW65" s="584"/>
      <c r="DX65" s="584"/>
      <c r="DY65" s="584"/>
      <c r="DZ65" s="584"/>
      <c r="EA65" s="584"/>
      <c r="EB65" s="584"/>
      <c r="EC65" s="584"/>
      <c r="ED65" s="584"/>
      <c r="EE65" s="584"/>
      <c r="EF65" s="584"/>
      <c r="EG65" s="584"/>
      <c r="EH65" s="584"/>
      <c r="EI65" s="584"/>
      <c r="EJ65" s="584"/>
      <c r="EK65" s="584"/>
      <c r="EL65" s="584"/>
      <c r="EM65" s="584"/>
      <c r="EN65" s="584"/>
      <c r="EO65" s="584"/>
      <c r="EP65" s="574"/>
      <c r="EQ65" s="574"/>
      <c r="ER65" s="574"/>
      <c r="ES65" s="574"/>
      <c r="ET65" s="584"/>
      <c r="EU65" s="584"/>
      <c r="EV65" s="584"/>
      <c r="EW65" s="584"/>
      <c r="EX65" s="584"/>
      <c r="EY65" s="584"/>
      <c r="EZ65" s="584"/>
      <c r="FA65" s="584"/>
      <c r="FB65" s="584"/>
      <c r="FC65" s="584"/>
      <c r="FD65" s="584"/>
      <c r="FE65" s="584"/>
      <c r="FF65" s="584"/>
      <c r="FG65" s="584"/>
      <c r="FH65" s="584"/>
      <c r="FI65" s="594"/>
      <c r="FJ65" s="594"/>
      <c r="FK65" s="594"/>
      <c r="FL65" s="584"/>
      <c r="FM65" s="584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314"/>
      <c r="GY65" s="314"/>
      <c r="GZ65" s="314"/>
      <c r="HA65" s="314"/>
      <c r="HB65" s="314"/>
      <c r="HC65" s="314"/>
      <c r="HD65" s="314"/>
      <c r="HE65" s="314"/>
      <c r="HF65" s="314"/>
      <c r="HG65" s="314"/>
      <c r="HH65" s="314"/>
      <c r="HI65" s="314"/>
      <c r="HJ65" s="314"/>
      <c r="HK65" s="314"/>
      <c r="HL65" s="314"/>
      <c r="HM65" s="314"/>
      <c r="HN65" s="314"/>
      <c r="HO65" s="314"/>
      <c r="HP65" s="314"/>
      <c r="HQ65" s="314"/>
      <c r="HR65" s="314"/>
      <c r="HS65" s="314"/>
      <c r="HT65" s="314"/>
      <c r="HU65" s="314"/>
      <c r="HV65" s="314"/>
      <c r="HW65" s="314"/>
      <c r="HX65" s="314"/>
      <c r="HY65" s="314"/>
      <c r="HZ65" s="314"/>
      <c r="IA65" s="314"/>
      <c r="IB65" s="314"/>
      <c r="IC65" s="314"/>
      <c r="ID65" s="314"/>
      <c r="IE65" s="314"/>
      <c r="IF65" s="314"/>
      <c r="IG65" s="314"/>
      <c r="IH65" s="314"/>
      <c r="II65" s="314"/>
      <c r="IJ65" s="314"/>
      <c r="IK65" s="314"/>
      <c r="IL65" s="314"/>
      <c r="IM65" s="314"/>
      <c r="IN65" s="314"/>
      <c r="IO65" s="314"/>
      <c r="IP65" s="314"/>
      <c r="IQ65" s="314"/>
      <c r="IR65" s="314"/>
      <c r="IS65" s="314"/>
      <c r="IT65" s="314"/>
      <c r="IU65" s="314"/>
      <c r="IV65" s="314"/>
      <c r="IW65" s="314"/>
      <c r="IX65" s="314"/>
      <c r="IY65" s="314"/>
      <c r="IZ65" s="314"/>
      <c r="JA65" s="314"/>
      <c r="JB65" s="314"/>
      <c r="JC65" s="314"/>
      <c r="JD65" s="314"/>
      <c r="JE65" s="314"/>
      <c r="JF65" s="314"/>
      <c r="JG65" s="314"/>
      <c r="JH65" s="314"/>
      <c r="JI65" s="314"/>
      <c r="JJ65" s="314"/>
      <c r="JK65" s="314"/>
      <c r="JL65" s="314"/>
      <c r="JM65" s="314"/>
      <c r="JN65" s="314"/>
      <c r="JO65" s="314"/>
      <c r="JP65" s="314"/>
      <c r="JQ65" s="314"/>
      <c r="JR65" s="314"/>
      <c r="JS65" s="314"/>
      <c r="JT65" s="314"/>
      <c r="JU65" s="314"/>
      <c r="JV65" s="314"/>
      <c r="JW65" s="314"/>
      <c r="JX65" s="314"/>
      <c r="JY65" s="314"/>
      <c r="JZ65" s="314"/>
      <c r="KA65" s="314"/>
      <c r="KB65" s="314"/>
      <c r="KC65" s="314"/>
      <c r="KD65" s="314"/>
      <c r="KE65" s="314"/>
      <c r="KF65" s="314"/>
      <c r="KG65" s="314"/>
      <c r="KH65" s="314"/>
      <c r="KI65" s="314"/>
      <c r="KJ65" s="314"/>
      <c r="KK65" s="314"/>
      <c r="KL65" s="314"/>
      <c r="KM65" s="314"/>
      <c r="KN65" s="314"/>
      <c r="KO65" s="314"/>
      <c r="KP65" s="314"/>
      <c r="KQ65" s="314"/>
      <c r="KR65" s="314"/>
      <c r="KS65" s="314"/>
      <c r="KT65" s="314"/>
      <c r="KU65" s="314"/>
      <c r="KV65" s="314"/>
      <c r="KW65" s="314"/>
      <c r="KX65" s="314"/>
      <c r="KY65" s="314"/>
      <c r="KZ65" s="314"/>
      <c r="LA65" s="314"/>
      <c r="LB65" s="314"/>
      <c r="LC65" s="314"/>
      <c r="LD65" s="314"/>
      <c r="LE65" s="314"/>
      <c r="LF65" s="314"/>
      <c r="LG65" s="314"/>
      <c r="LH65" s="314"/>
      <c r="LI65" s="314"/>
      <c r="LJ65" s="314"/>
      <c r="LK65" s="314"/>
      <c r="LL65" s="314"/>
      <c r="LM65" s="314"/>
      <c r="LN65" s="314"/>
      <c r="LO65" s="314"/>
      <c r="LP65" s="314"/>
      <c r="LQ65" s="314"/>
      <c r="LR65" s="314"/>
      <c r="LS65" s="314"/>
      <c r="LT65" s="314"/>
      <c r="LU65" s="314"/>
      <c r="LV65" s="314"/>
      <c r="LW65" s="314"/>
      <c r="LX65" s="314"/>
      <c r="LY65" s="314"/>
      <c r="LZ65" s="314"/>
      <c r="MA65" s="314"/>
      <c r="MB65" s="314"/>
      <c r="MC65" s="314"/>
      <c r="MD65" s="314"/>
      <c r="ME65" s="314"/>
      <c r="MF65" s="314"/>
      <c r="MG65" s="314"/>
      <c r="MH65" s="314"/>
      <c r="MI65" s="314"/>
      <c r="MJ65" s="314"/>
      <c r="MK65" s="314"/>
      <c r="ML65" s="314"/>
      <c r="MM65" s="314"/>
      <c r="MN65" s="314"/>
      <c r="MO65" s="314"/>
      <c r="MP65" s="314"/>
      <c r="MQ65" s="314"/>
      <c r="MR65" s="314"/>
      <c r="MS65" s="314"/>
      <c r="MT65" s="314"/>
      <c r="MU65" s="314"/>
      <c r="MV65" s="314"/>
      <c r="MW65" s="314"/>
      <c r="MX65" s="314"/>
      <c r="MY65" s="314"/>
      <c r="MZ65" s="314"/>
      <c r="NA65" s="314"/>
      <c r="NB65" s="314"/>
      <c r="NC65" s="314"/>
    </row>
    <row r="66" spans="1:367" x14ac:dyDescent="0.3">
      <c r="A66" s="376" t="s">
        <v>210</v>
      </c>
    </row>
    <row r="67" spans="1:367" x14ac:dyDescent="0.3">
      <c r="A67" s="68" t="s">
        <v>100</v>
      </c>
    </row>
    <row r="68" spans="1:367" x14ac:dyDescent="0.3">
      <c r="A68" s="149" t="s">
        <v>211</v>
      </c>
    </row>
  </sheetData>
  <mergeCells count="204">
    <mergeCell ref="AL4:AM4"/>
    <mergeCell ref="ED4:EE4"/>
    <mergeCell ref="A3:A5"/>
    <mergeCell ref="B3:Y3"/>
    <mergeCell ref="Z3:AW3"/>
    <mergeCell ref="BV3:CS3"/>
    <mergeCell ref="T4:U4"/>
    <mergeCell ref="V4:W4"/>
    <mergeCell ref="X4:Y4"/>
    <mergeCell ref="AD4:AE4"/>
    <mergeCell ref="AR4:AS4"/>
    <mergeCell ref="AT4:AU4"/>
    <mergeCell ref="CJ4:CK4"/>
    <mergeCell ref="CL4:CM4"/>
    <mergeCell ref="CN4:CO4"/>
    <mergeCell ref="CP4:CQ4"/>
    <mergeCell ref="F4:G4"/>
    <mergeCell ref="H4:I4"/>
    <mergeCell ref="AV4:AW4"/>
    <mergeCell ref="BZ4:CA4"/>
    <mergeCell ref="AF4:AG4"/>
    <mergeCell ref="Z4:AA4"/>
    <mergeCell ref="AH4:AI4"/>
    <mergeCell ref="AB4:AC4"/>
    <mergeCell ref="EP4:EQ4"/>
    <mergeCell ref="ER4:ES4"/>
    <mergeCell ref="CH4:CI4"/>
    <mergeCell ref="DH4:DI4"/>
    <mergeCell ref="DJ4:DK4"/>
    <mergeCell ref="DB4:DC4"/>
    <mergeCell ref="CV4:CW4"/>
    <mergeCell ref="DD4:DE4"/>
    <mergeCell ref="DF4:DG4"/>
    <mergeCell ref="EF4:EG4"/>
    <mergeCell ref="DL4:DM4"/>
    <mergeCell ref="DX4:DY4"/>
    <mergeCell ref="DR4:DS4"/>
    <mergeCell ref="DZ4:EA4"/>
    <mergeCell ref="DT4:DU4"/>
    <mergeCell ref="B4:C4"/>
    <mergeCell ref="J4:K4"/>
    <mergeCell ref="D4:E4"/>
    <mergeCell ref="L4:M4"/>
    <mergeCell ref="N4:O4"/>
    <mergeCell ref="P4:Q4"/>
    <mergeCell ref="R4:S4"/>
    <mergeCell ref="EJ4:EK4"/>
    <mergeCell ref="DV4:DW4"/>
    <mergeCell ref="DN4:DO4"/>
    <mergeCell ref="DP4:DQ4"/>
    <mergeCell ref="CZ4:DA4"/>
    <mergeCell ref="CT4:CU4"/>
    <mergeCell ref="EH4:EI4"/>
    <mergeCell ref="AN4:AO4"/>
    <mergeCell ref="AP4:AQ4"/>
    <mergeCell ref="CR4:CS4"/>
    <mergeCell ref="CX4:CY4"/>
    <mergeCell ref="CB4:CC4"/>
    <mergeCell ref="BV4:BW4"/>
    <mergeCell ref="CD4:CE4"/>
    <mergeCell ref="BX4:BY4"/>
    <mergeCell ref="CF4:CG4"/>
    <mergeCell ref="AJ4:AK4"/>
    <mergeCell ref="BF4:BG4"/>
    <mergeCell ref="EP3:FM3"/>
    <mergeCell ref="EL4:EM4"/>
    <mergeCell ref="EN4:EO4"/>
    <mergeCell ref="ET4:EU4"/>
    <mergeCell ref="FF4:FG4"/>
    <mergeCell ref="FH4:FI4"/>
    <mergeCell ref="FL4:FM4"/>
    <mergeCell ref="EX4:EY4"/>
    <mergeCell ref="EZ4:FA4"/>
    <mergeCell ref="FB4:FC4"/>
    <mergeCell ref="FD4:FE4"/>
    <mergeCell ref="FJ4:FK4"/>
    <mergeCell ref="CT3:DQ3"/>
    <mergeCell ref="DR3:EO3"/>
    <mergeCell ref="EB4:EC4"/>
    <mergeCell ref="BH4:BI4"/>
    <mergeCell ref="BJ4:BK4"/>
    <mergeCell ref="BL4:BM4"/>
    <mergeCell ref="BN4:BO4"/>
    <mergeCell ref="BP4:BQ4"/>
    <mergeCell ref="BR4:BS4"/>
    <mergeCell ref="BT4:BU4"/>
    <mergeCell ref="EV4:EW4"/>
    <mergeCell ref="GP4:GQ4"/>
    <mergeCell ref="GR4:GS4"/>
    <mergeCell ref="GT4:GU4"/>
    <mergeCell ref="FN2:NC2"/>
    <mergeCell ref="IN4:IO4"/>
    <mergeCell ref="IH4:II4"/>
    <mergeCell ref="IP4:IQ4"/>
    <mergeCell ref="IJ4:IK4"/>
    <mergeCell ref="GV4:GW4"/>
    <mergeCell ref="MT4:MU4"/>
    <mergeCell ref="MV4:MW4"/>
    <mergeCell ref="MX4:MY4"/>
    <mergeCell ref="MZ4:NA4"/>
    <mergeCell ref="NB4:NC4"/>
    <mergeCell ref="LT3:MK3"/>
    <mergeCell ref="LT4:LU4"/>
    <mergeCell ref="LV4:LW4"/>
    <mergeCell ref="LX4:LY4"/>
    <mergeCell ref="LZ4:MA4"/>
    <mergeCell ref="ML3:NC3"/>
    <mergeCell ref="ML4:MM4"/>
    <mergeCell ref="MN4:MO4"/>
    <mergeCell ref="MP4:MQ4"/>
    <mergeCell ref="MR4:MS4"/>
    <mergeCell ref="B2:FM2"/>
    <mergeCell ref="FN3:GE3"/>
    <mergeCell ref="IV4:IW4"/>
    <mergeCell ref="IR4:IS4"/>
    <mergeCell ref="IT4:IU4"/>
    <mergeCell ref="HB4:HC4"/>
    <mergeCell ref="GB4:GC4"/>
    <mergeCell ref="HX4:HY4"/>
    <mergeCell ref="HD4:HE4"/>
    <mergeCell ref="GX4:GY4"/>
    <mergeCell ref="HF4:HG4"/>
    <mergeCell ref="GZ4:HA4"/>
    <mergeCell ref="HH4:HI4"/>
    <mergeCell ref="HJ4:HK4"/>
    <mergeCell ref="HZ4:IA4"/>
    <mergeCell ref="IB4:IC4"/>
    <mergeCell ref="FT4:FU4"/>
    <mergeCell ref="AX3:BU3"/>
    <mergeCell ref="AX4:AY4"/>
    <mergeCell ref="AZ4:BA4"/>
    <mergeCell ref="BB4:BC4"/>
    <mergeCell ref="BD4:BE4"/>
    <mergeCell ref="GN4:GO4"/>
    <mergeCell ref="GH4:GI4"/>
    <mergeCell ref="MB4:MC4"/>
    <mergeCell ref="MD4:ME4"/>
    <mergeCell ref="MF4:MG4"/>
    <mergeCell ref="MH4:MI4"/>
    <mergeCell ref="MJ4:MK4"/>
    <mergeCell ref="LB3:LS3"/>
    <mergeCell ref="LB4:LC4"/>
    <mergeCell ref="LD4:LE4"/>
    <mergeCell ref="LF4:LG4"/>
    <mergeCell ref="LH4:LI4"/>
    <mergeCell ref="LJ4:LK4"/>
    <mergeCell ref="LL4:LM4"/>
    <mergeCell ref="LN4:LO4"/>
    <mergeCell ref="LP4:LQ4"/>
    <mergeCell ref="LR4:LS4"/>
    <mergeCell ref="KJ3:LA3"/>
    <mergeCell ref="KJ4:KK4"/>
    <mergeCell ref="KL4:KM4"/>
    <mergeCell ref="KN4:KO4"/>
    <mergeCell ref="KP4:KQ4"/>
    <mergeCell ref="KR4:KS4"/>
    <mergeCell ref="KT4:KU4"/>
    <mergeCell ref="KV4:KW4"/>
    <mergeCell ref="KX4:KY4"/>
    <mergeCell ref="KZ4:LA4"/>
    <mergeCell ref="JR3:KI3"/>
    <mergeCell ref="JR4:JS4"/>
    <mergeCell ref="JT4:JU4"/>
    <mergeCell ref="JV4:JW4"/>
    <mergeCell ref="JX4:JY4"/>
    <mergeCell ref="JZ4:KA4"/>
    <mergeCell ref="KB4:KC4"/>
    <mergeCell ref="KD4:KE4"/>
    <mergeCell ref="KF4:KG4"/>
    <mergeCell ref="KH4:KI4"/>
    <mergeCell ref="IX4:IY4"/>
    <mergeCell ref="ID4:IE4"/>
    <mergeCell ref="IF4:IG4"/>
    <mergeCell ref="IL4:IM4"/>
    <mergeCell ref="HL4:HM4"/>
    <mergeCell ref="HN4:HO4"/>
    <mergeCell ref="HT4:HU4"/>
    <mergeCell ref="HV4:HW4"/>
    <mergeCell ref="HP4:HQ4"/>
    <mergeCell ref="HR4:HS4"/>
    <mergeCell ref="JP4:JQ4"/>
    <mergeCell ref="FR4:FS4"/>
    <mergeCell ref="FN4:FO4"/>
    <mergeCell ref="FV4:FW4"/>
    <mergeCell ref="FP4:FQ4"/>
    <mergeCell ref="FX4:FY4"/>
    <mergeCell ref="FZ4:GA4"/>
    <mergeCell ref="IZ3:JQ3"/>
    <mergeCell ref="IZ4:JA4"/>
    <mergeCell ref="JB4:JC4"/>
    <mergeCell ref="JD4:JE4"/>
    <mergeCell ref="JF4:JG4"/>
    <mergeCell ref="GF3:GW3"/>
    <mergeCell ref="GX3:HO3"/>
    <mergeCell ref="HP3:IG3"/>
    <mergeCell ref="IH3:IY3"/>
    <mergeCell ref="JH4:JI4"/>
    <mergeCell ref="JJ4:JK4"/>
    <mergeCell ref="JL4:JM4"/>
    <mergeCell ref="JN4:JO4"/>
    <mergeCell ref="GD4:GE4"/>
    <mergeCell ref="GJ4:GK4"/>
    <mergeCell ref="GL4:GM4"/>
    <mergeCell ref="GF4:GG4"/>
  </mergeCells>
  <phoneticPr fontId="17" type="noConversion"/>
  <pageMargins left="0.7" right="0.7" top="0.75" bottom="0.75" header="0.3" footer="0.3"/>
  <pageSetup paperSize="9" orientation="portrait" r:id="rId1"/>
  <ignoredErrors>
    <ignoredError sqref="A6:A54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학생수_설립별(1965-</vt:lpstr>
      <vt:lpstr>학생수_시도별(1965-</vt:lpstr>
      <vt:lpstr>계열별 정원 입학 재적학생 졸업자(1965-</vt:lpstr>
      <vt:lpstr>취업통계_졸업상황(1965-2023)</vt:lpstr>
      <vt:lpstr>취업통계_계열별 취업률(1965-2023)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2014-02-24T04:56:29Z</dcterms:created>
  <dcterms:modified xsi:type="dcterms:W3CDTF">2025-09-29T02:27:00Z</dcterms:modified>
</cp:coreProperties>
</file>